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545"/>
  </bookViews>
  <sheets>
    <sheet name="Suppliers and tiers" sheetId="6" r:id="rId1"/>
    <sheet name="Tiers&amp;Savings" sheetId="7" r:id="rId2"/>
  </sheets>
  <externalReferences>
    <externalReference r:id="rId3"/>
    <externalReference r:id="rId4"/>
  </externalReferences>
  <definedNames>
    <definedName name="_xlnm._FilterDatabase" localSheetId="0" hidden="1">'Suppliers and tiers'!$A$2:$I$414</definedName>
    <definedName name="attrib">[1]Attributes!$A$1:$E$455</definedName>
    <definedName name="category">'[2]Tiers&amp;savings'!$A$2:$D$6</definedName>
    <definedName name="constd">'Tiers&amp;Savings'!$A$3:$E$11</definedName>
    <definedName name="JULSEPRGPCD">#REF!</definedName>
    <definedName name="revisedrgpcd">#REF!</definedName>
    <definedName name="sep">#REF!</definedName>
  </definedNames>
  <calcPr calcId="145621"/>
</workbook>
</file>

<file path=xl/calcChain.xml><?xml version="1.0" encoding="utf-8"?>
<calcChain xmlns="http://schemas.openxmlformats.org/spreadsheetml/2006/main">
  <c r="G173" i="6" l="1"/>
  <c r="H173" i="6" s="1"/>
  <c r="G341" i="6"/>
  <c r="H341" i="6" s="1"/>
  <c r="G360" i="6"/>
  <c r="H360" i="6" s="1"/>
  <c r="B414" i="6" l="1"/>
  <c r="I173" i="6"/>
  <c r="I341" i="6"/>
  <c r="I360" i="6"/>
  <c r="G36" i="6"/>
  <c r="H36" i="6" s="1"/>
  <c r="G6" i="6"/>
  <c r="H6" i="6" s="1"/>
  <c r="I6" i="6" s="1"/>
  <c r="G25" i="6"/>
  <c r="H25" i="6" s="1"/>
  <c r="I25" i="6" s="1"/>
  <c r="G5" i="6"/>
  <c r="H5" i="6" s="1"/>
  <c r="I5" i="6" s="1"/>
  <c r="G7" i="6"/>
  <c r="H7" i="6" s="1"/>
  <c r="I7" i="6" s="1"/>
  <c r="G9" i="6"/>
  <c r="H9" i="6" s="1"/>
  <c r="I9" i="6" s="1"/>
  <c r="G19" i="6"/>
  <c r="H19" i="6" s="1"/>
  <c r="I19" i="6" s="1"/>
  <c r="G8" i="6"/>
  <c r="H8" i="6" s="1"/>
  <c r="I8" i="6" s="1"/>
  <c r="G10" i="6"/>
  <c r="H10" i="6" s="1"/>
  <c r="I10" i="6" s="1"/>
  <c r="G12" i="6"/>
  <c r="H12" i="6" s="1"/>
  <c r="I12" i="6" s="1"/>
  <c r="G18" i="6"/>
  <c r="H18" i="6" s="1"/>
  <c r="I18" i="6" s="1"/>
  <c r="G4" i="6"/>
  <c r="H4" i="6" s="1"/>
  <c r="I4" i="6" s="1"/>
  <c r="G16" i="6"/>
  <c r="H16" i="6" s="1"/>
  <c r="I16" i="6" s="1"/>
  <c r="G20" i="6"/>
  <c r="H20" i="6" s="1"/>
  <c r="I20" i="6" s="1"/>
  <c r="G21" i="6"/>
  <c r="H21" i="6" s="1"/>
  <c r="I21" i="6" s="1"/>
  <c r="G3" i="6"/>
  <c r="H3" i="6" s="1"/>
  <c r="I3" i="6" s="1"/>
  <c r="G15" i="6"/>
  <c r="H15" i="6" s="1"/>
  <c r="I15" i="6" s="1"/>
  <c r="G13" i="6"/>
  <c r="H13" i="6" s="1"/>
  <c r="I13" i="6" s="1"/>
  <c r="G14" i="6"/>
  <c r="H14" i="6" s="1"/>
  <c r="I14" i="6" s="1"/>
  <c r="G49" i="6"/>
  <c r="H49" i="6" s="1"/>
  <c r="I49" i="6" s="1"/>
  <c r="G24" i="6"/>
  <c r="H24" i="6" s="1"/>
  <c r="I24" i="6" s="1"/>
  <c r="G29" i="6"/>
  <c r="H29" i="6" s="1"/>
  <c r="I29" i="6" s="1"/>
  <c r="G32" i="6"/>
  <c r="H32" i="6" s="1"/>
  <c r="I32" i="6" s="1"/>
  <c r="G17" i="6"/>
  <c r="H17" i="6" s="1"/>
  <c r="I17" i="6" s="1"/>
  <c r="G23" i="6"/>
  <c r="H23" i="6" s="1"/>
  <c r="I23" i="6" s="1"/>
  <c r="G35" i="6"/>
  <c r="H35" i="6" s="1"/>
  <c r="I35" i="6" s="1"/>
  <c r="G31" i="6"/>
  <c r="H31" i="6" s="1"/>
  <c r="I31" i="6" s="1"/>
  <c r="G40" i="6"/>
  <c r="H40" i="6" s="1"/>
  <c r="I40" i="6" s="1"/>
  <c r="G30" i="6"/>
  <c r="H30" i="6" s="1"/>
  <c r="I30" i="6" s="1"/>
  <c r="G76" i="6"/>
  <c r="H76" i="6" s="1"/>
  <c r="I76" i="6" s="1"/>
  <c r="G37" i="6"/>
  <c r="H37" i="6" s="1"/>
  <c r="I37" i="6" s="1"/>
  <c r="G41" i="6"/>
  <c r="H41" i="6" s="1"/>
  <c r="I41" i="6" s="1"/>
  <c r="G28" i="6"/>
  <c r="H28" i="6" s="1"/>
  <c r="I28" i="6" s="1"/>
  <c r="G22" i="6"/>
  <c r="H22" i="6" s="1"/>
  <c r="I22" i="6" s="1"/>
  <c r="G34" i="6"/>
  <c r="H34" i="6" s="1"/>
  <c r="I34" i="6" s="1"/>
  <c r="G26" i="6"/>
  <c r="H26" i="6" s="1"/>
  <c r="I26" i="6" s="1"/>
  <c r="G27" i="6"/>
  <c r="H27" i="6" s="1"/>
  <c r="I27" i="6" s="1"/>
  <c r="G46" i="6"/>
  <c r="H46" i="6" s="1"/>
  <c r="I46" i="6" s="1"/>
  <c r="G43" i="6"/>
  <c r="H43" i="6" s="1"/>
  <c r="I43" i="6" s="1"/>
  <c r="G54" i="6"/>
  <c r="H54" i="6" s="1"/>
  <c r="I54" i="6" s="1"/>
  <c r="G61" i="6"/>
  <c r="H61" i="6" s="1"/>
  <c r="I61" i="6" s="1"/>
  <c r="G52" i="6"/>
  <c r="H52" i="6" s="1"/>
  <c r="I52" i="6" s="1"/>
  <c r="G38" i="6"/>
  <c r="H38" i="6" s="1"/>
  <c r="I38" i="6" s="1"/>
  <c r="G47" i="6"/>
  <c r="H47" i="6" s="1"/>
  <c r="I47" i="6" s="1"/>
  <c r="G60" i="6"/>
  <c r="H60" i="6" s="1"/>
  <c r="I60" i="6" s="1"/>
  <c r="G42" i="6"/>
  <c r="H42" i="6" s="1"/>
  <c r="I42" i="6" s="1"/>
  <c r="G73" i="6"/>
  <c r="H73" i="6" s="1"/>
  <c r="I73" i="6" s="1"/>
  <c r="G45" i="6"/>
  <c r="H45" i="6" s="1"/>
  <c r="I45" i="6" s="1"/>
  <c r="G48" i="6"/>
  <c r="H48" i="6" s="1"/>
  <c r="I48" i="6" s="1"/>
  <c r="G67" i="6"/>
  <c r="H67" i="6" s="1"/>
  <c r="I67" i="6" s="1"/>
  <c r="G82" i="6"/>
  <c r="H82" i="6" s="1"/>
  <c r="I82" i="6" s="1"/>
  <c r="G65" i="6"/>
  <c r="H65" i="6" s="1"/>
  <c r="I65" i="6" s="1"/>
  <c r="G62" i="6"/>
  <c r="H62" i="6" s="1"/>
  <c r="I62" i="6" s="1"/>
  <c r="G53" i="6"/>
  <c r="H53" i="6" s="1"/>
  <c r="I53" i="6" s="1"/>
  <c r="G58" i="6"/>
  <c r="H58" i="6" s="1"/>
  <c r="I58" i="6" s="1"/>
  <c r="G55" i="6"/>
  <c r="H55" i="6" s="1"/>
  <c r="I55" i="6" s="1"/>
  <c r="G90" i="6"/>
  <c r="H90" i="6" s="1"/>
  <c r="I90" i="6" s="1"/>
  <c r="G75" i="6"/>
  <c r="H75" i="6" s="1"/>
  <c r="I75" i="6" s="1"/>
  <c r="G74" i="6"/>
  <c r="H74" i="6" s="1"/>
  <c r="I74" i="6" s="1"/>
  <c r="G51" i="6"/>
  <c r="H51" i="6" s="1"/>
  <c r="I51" i="6" s="1"/>
  <c r="G89" i="6"/>
  <c r="H89" i="6" s="1"/>
  <c r="I89" i="6" s="1"/>
  <c r="G85" i="6"/>
  <c r="H85" i="6" s="1"/>
  <c r="I85" i="6" s="1"/>
  <c r="G63" i="6"/>
  <c r="H63" i="6" s="1"/>
  <c r="I63" i="6" s="1"/>
  <c r="G72" i="6"/>
  <c r="H72" i="6" s="1"/>
  <c r="I72" i="6" s="1"/>
  <c r="G59" i="6"/>
  <c r="H59" i="6" s="1"/>
  <c r="I59" i="6" s="1"/>
  <c r="G64" i="6"/>
  <c r="H64" i="6" s="1"/>
  <c r="I64" i="6" s="1"/>
  <c r="G68" i="6"/>
  <c r="H68" i="6" s="1"/>
  <c r="I68" i="6" s="1"/>
  <c r="G95" i="6"/>
  <c r="H95" i="6" s="1"/>
  <c r="I95" i="6" s="1"/>
  <c r="G56" i="6"/>
  <c r="H56" i="6" s="1"/>
  <c r="I56" i="6" s="1"/>
  <c r="G92" i="6"/>
  <c r="H92" i="6" s="1"/>
  <c r="I92" i="6" s="1"/>
  <c r="G69" i="6"/>
  <c r="H69" i="6" s="1"/>
  <c r="I69" i="6" s="1"/>
  <c r="G79" i="6"/>
  <c r="H79" i="6" s="1"/>
  <c r="I79" i="6" s="1"/>
  <c r="G66" i="6"/>
  <c r="H66" i="6" s="1"/>
  <c r="I66" i="6" s="1"/>
  <c r="G71" i="6"/>
  <c r="H71" i="6" s="1"/>
  <c r="I71" i="6" s="1"/>
  <c r="G70" i="6"/>
  <c r="H70" i="6" s="1"/>
  <c r="I70" i="6" s="1"/>
  <c r="G88" i="6"/>
  <c r="H88" i="6" s="1"/>
  <c r="I88" i="6" s="1"/>
  <c r="G77" i="6"/>
  <c r="H77" i="6" s="1"/>
  <c r="I77" i="6" s="1"/>
  <c r="G80" i="6"/>
  <c r="H80" i="6" s="1"/>
  <c r="I80" i="6" s="1"/>
  <c r="G122" i="6"/>
  <c r="H122" i="6" s="1"/>
  <c r="I122" i="6" s="1"/>
  <c r="G196" i="6"/>
  <c r="H196" i="6" s="1"/>
  <c r="I196" i="6" s="1"/>
  <c r="G102" i="6"/>
  <c r="H102" i="6" s="1"/>
  <c r="I102" i="6" s="1"/>
  <c r="G83" i="6"/>
  <c r="H83" i="6" s="1"/>
  <c r="I83" i="6" s="1"/>
  <c r="G133" i="6"/>
  <c r="H133" i="6" s="1"/>
  <c r="I133" i="6" s="1"/>
  <c r="G111" i="6"/>
  <c r="H111" i="6" s="1"/>
  <c r="I111" i="6" s="1"/>
  <c r="G50" i="6"/>
  <c r="H50" i="6" s="1"/>
  <c r="I50" i="6" s="1"/>
  <c r="G100" i="6"/>
  <c r="H100" i="6" s="1"/>
  <c r="I100" i="6" s="1"/>
  <c r="G91" i="6"/>
  <c r="H91" i="6" s="1"/>
  <c r="I91" i="6" s="1"/>
  <c r="G86" i="6"/>
  <c r="H86" i="6" s="1"/>
  <c r="I86" i="6" s="1"/>
  <c r="G137" i="6"/>
  <c r="H137" i="6" s="1"/>
  <c r="I137" i="6" s="1"/>
  <c r="G81" i="6"/>
  <c r="H81" i="6" s="1"/>
  <c r="I81" i="6" s="1"/>
  <c r="G93" i="6"/>
  <c r="H93" i="6" s="1"/>
  <c r="I93" i="6" s="1"/>
  <c r="G123" i="6"/>
  <c r="H123" i="6" s="1"/>
  <c r="I123" i="6" s="1"/>
  <c r="G106" i="6"/>
  <c r="H106" i="6" s="1"/>
  <c r="I106" i="6" s="1"/>
  <c r="G98" i="6"/>
  <c r="H98" i="6" s="1"/>
  <c r="I98" i="6" s="1"/>
  <c r="G97" i="6"/>
  <c r="H97" i="6" s="1"/>
  <c r="I97" i="6" s="1"/>
  <c r="G109" i="6"/>
  <c r="H109" i="6" s="1"/>
  <c r="I109" i="6" s="1"/>
  <c r="G144" i="6"/>
  <c r="H144" i="6" s="1"/>
  <c r="I144" i="6" s="1"/>
  <c r="G127" i="6"/>
  <c r="H127" i="6" s="1"/>
  <c r="I127" i="6" s="1"/>
  <c r="G99" i="6"/>
  <c r="H99" i="6" s="1"/>
  <c r="I99" i="6" s="1"/>
  <c r="G101" i="6"/>
  <c r="H101" i="6" s="1"/>
  <c r="I101" i="6" s="1"/>
  <c r="G117" i="6"/>
  <c r="H117" i="6" s="1"/>
  <c r="I117" i="6" s="1"/>
  <c r="G124" i="6"/>
  <c r="H124" i="6" s="1"/>
  <c r="I124" i="6" s="1"/>
  <c r="G112" i="6"/>
  <c r="H112" i="6" s="1"/>
  <c r="I112" i="6" s="1"/>
  <c r="G145" i="6"/>
  <c r="H145" i="6" s="1"/>
  <c r="I145" i="6" s="1"/>
  <c r="G104" i="6"/>
  <c r="H104" i="6" s="1"/>
  <c r="I104" i="6" s="1"/>
  <c r="G177" i="6"/>
  <c r="H177" i="6" s="1"/>
  <c r="I177" i="6" s="1"/>
  <c r="G129" i="6"/>
  <c r="H129" i="6" s="1"/>
  <c r="I129" i="6" s="1"/>
  <c r="G134" i="6"/>
  <c r="H134" i="6" s="1"/>
  <c r="I134" i="6" s="1"/>
  <c r="G119" i="6"/>
  <c r="H119" i="6" s="1"/>
  <c r="I119" i="6" s="1"/>
  <c r="G114" i="6"/>
  <c r="H114" i="6" s="1"/>
  <c r="I114" i="6" s="1"/>
  <c r="G140" i="6"/>
  <c r="H140" i="6" s="1"/>
  <c r="I140" i="6" s="1"/>
  <c r="G126" i="6"/>
  <c r="H126" i="6" s="1"/>
  <c r="I126" i="6" s="1"/>
  <c r="G108" i="6"/>
  <c r="H108" i="6" s="1"/>
  <c r="I108" i="6" s="1"/>
  <c r="G105" i="6"/>
  <c r="H105" i="6" s="1"/>
  <c r="I105" i="6" s="1"/>
  <c r="G139" i="6"/>
  <c r="H139" i="6" s="1"/>
  <c r="I139" i="6" s="1"/>
  <c r="G130" i="6"/>
  <c r="H130" i="6" s="1"/>
  <c r="I130" i="6" s="1"/>
  <c r="G120" i="6"/>
  <c r="H120" i="6" s="1"/>
  <c r="I120" i="6" s="1"/>
  <c r="G135" i="6"/>
  <c r="H135" i="6" s="1"/>
  <c r="I135" i="6" s="1"/>
  <c r="G96" i="6"/>
  <c r="H96" i="6" s="1"/>
  <c r="I96" i="6" s="1"/>
  <c r="G151" i="6"/>
  <c r="H151" i="6" s="1"/>
  <c r="I151" i="6" s="1"/>
  <c r="G157" i="6"/>
  <c r="H157" i="6" s="1"/>
  <c r="I157" i="6" s="1"/>
  <c r="G136" i="6"/>
  <c r="H136" i="6" s="1"/>
  <c r="I136" i="6" s="1"/>
  <c r="G103" i="6"/>
  <c r="H103" i="6" s="1"/>
  <c r="I103" i="6" s="1"/>
  <c r="G115" i="6"/>
  <c r="H115" i="6" s="1"/>
  <c r="I115" i="6" s="1"/>
  <c r="G187" i="6"/>
  <c r="H187" i="6" s="1"/>
  <c r="I187" i="6" s="1"/>
  <c r="G121" i="6"/>
  <c r="H121" i="6" s="1"/>
  <c r="I121" i="6" s="1"/>
  <c r="G172" i="6"/>
  <c r="H172" i="6" s="1"/>
  <c r="I172" i="6" s="1"/>
  <c r="G132" i="6"/>
  <c r="H132" i="6" s="1"/>
  <c r="I132" i="6" s="1"/>
  <c r="G156" i="6"/>
  <c r="H156" i="6" s="1"/>
  <c r="I156" i="6" s="1"/>
  <c r="G113" i="6"/>
  <c r="H113" i="6" s="1"/>
  <c r="I113" i="6" s="1"/>
  <c r="G138" i="6"/>
  <c r="H138" i="6" s="1"/>
  <c r="I138" i="6" s="1"/>
  <c r="G147" i="6"/>
  <c r="H147" i="6" s="1"/>
  <c r="I147" i="6" s="1"/>
  <c r="G154" i="6"/>
  <c r="H154" i="6" s="1"/>
  <c r="I154" i="6" s="1"/>
  <c r="G238" i="6"/>
  <c r="H238" i="6" s="1"/>
  <c r="I238" i="6" s="1"/>
  <c r="G155" i="6"/>
  <c r="H155" i="6" s="1"/>
  <c r="I155" i="6" s="1"/>
  <c r="G179" i="6"/>
  <c r="H179" i="6" s="1"/>
  <c r="I179" i="6" s="1"/>
  <c r="G153" i="6"/>
  <c r="H153" i="6" s="1"/>
  <c r="I153" i="6" s="1"/>
  <c r="G141" i="6"/>
  <c r="H141" i="6" s="1"/>
  <c r="I141" i="6" s="1"/>
  <c r="G158" i="6"/>
  <c r="H158" i="6" s="1"/>
  <c r="I158" i="6" s="1"/>
  <c r="G148" i="6"/>
  <c r="H148" i="6" s="1"/>
  <c r="I148" i="6" s="1"/>
  <c r="G131" i="6"/>
  <c r="H131" i="6" s="1"/>
  <c r="I131" i="6" s="1"/>
  <c r="G125" i="6"/>
  <c r="H125" i="6" s="1"/>
  <c r="I125" i="6" s="1"/>
  <c r="G190" i="6"/>
  <c r="H190" i="6" s="1"/>
  <c r="I190" i="6" s="1"/>
  <c r="G39" i="6"/>
  <c r="H39" i="6" s="1"/>
  <c r="I39" i="6" s="1"/>
  <c r="G160" i="6"/>
  <c r="H160" i="6" s="1"/>
  <c r="I160" i="6" s="1"/>
  <c r="G150" i="6"/>
  <c r="H150" i="6" s="1"/>
  <c r="I150" i="6" s="1"/>
  <c r="G159" i="6"/>
  <c r="H159" i="6" s="1"/>
  <c r="I159" i="6" s="1"/>
  <c r="G202" i="6"/>
  <c r="H202" i="6" s="1"/>
  <c r="I202" i="6" s="1"/>
  <c r="G152" i="6"/>
  <c r="H152" i="6" s="1"/>
  <c r="I152" i="6" s="1"/>
  <c r="G84" i="6"/>
  <c r="H84" i="6" s="1"/>
  <c r="I84" i="6" s="1"/>
  <c r="G110" i="6"/>
  <c r="H110" i="6" s="1"/>
  <c r="I110" i="6" s="1"/>
  <c r="G376" i="6"/>
  <c r="H376" i="6" s="1"/>
  <c r="I376" i="6" s="1"/>
  <c r="G164" i="6"/>
  <c r="H164" i="6" s="1"/>
  <c r="I164" i="6" s="1"/>
  <c r="G168" i="6"/>
  <c r="H168" i="6" s="1"/>
  <c r="I168" i="6" s="1"/>
  <c r="G170" i="6"/>
  <c r="H170" i="6" s="1"/>
  <c r="I170" i="6" s="1"/>
  <c r="G33" i="6"/>
  <c r="H33" i="6" s="1"/>
  <c r="I33" i="6" s="1"/>
  <c r="G142" i="6"/>
  <c r="H142" i="6" s="1"/>
  <c r="I142" i="6" s="1"/>
  <c r="G166" i="6"/>
  <c r="H166" i="6" s="1"/>
  <c r="I166" i="6" s="1"/>
  <c r="G252" i="6"/>
  <c r="H252" i="6" s="1"/>
  <c r="I252" i="6" s="1"/>
  <c r="G178" i="6"/>
  <c r="H178" i="6" s="1"/>
  <c r="I178" i="6" s="1"/>
  <c r="G169" i="6"/>
  <c r="H169" i="6" s="1"/>
  <c r="I169" i="6" s="1"/>
  <c r="G197" i="6"/>
  <c r="H197" i="6" s="1"/>
  <c r="I197" i="6" s="1"/>
  <c r="G186" i="6"/>
  <c r="H186" i="6" s="1"/>
  <c r="I186" i="6" s="1"/>
  <c r="G167" i="6"/>
  <c r="H167" i="6" s="1"/>
  <c r="I167" i="6" s="1"/>
  <c r="G188" i="6"/>
  <c r="H188" i="6" s="1"/>
  <c r="I188" i="6" s="1"/>
  <c r="G175" i="6"/>
  <c r="H175" i="6" s="1"/>
  <c r="I175" i="6" s="1"/>
  <c r="G107" i="6"/>
  <c r="H107" i="6" s="1"/>
  <c r="I107" i="6" s="1"/>
  <c r="G205" i="6"/>
  <c r="H205" i="6" s="1"/>
  <c r="I205" i="6" s="1"/>
  <c r="G193" i="6"/>
  <c r="H193" i="6" s="1"/>
  <c r="I193" i="6" s="1"/>
  <c r="G189" i="6"/>
  <c r="H189" i="6" s="1"/>
  <c r="I189" i="6" s="1"/>
  <c r="G180" i="6"/>
  <c r="H180" i="6" s="1"/>
  <c r="I180" i="6" s="1"/>
  <c r="G162" i="6"/>
  <c r="H162" i="6" s="1"/>
  <c r="I162" i="6" s="1"/>
  <c r="G163" i="6"/>
  <c r="H163" i="6" s="1"/>
  <c r="I163" i="6" s="1"/>
  <c r="G289" i="6"/>
  <c r="H289" i="6" s="1"/>
  <c r="I289" i="6" s="1"/>
  <c r="G78" i="6"/>
  <c r="H78" i="6" s="1"/>
  <c r="I78" i="6" s="1"/>
  <c r="G174" i="6"/>
  <c r="H174" i="6" s="1"/>
  <c r="I174" i="6" s="1"/>
  <c r="G199" i="6"/>
  <c r="H199" i="6" s="1"/>
  <c r="I199" i="6" s="1"/>
  <c r="G194" i="6"/>
  <c r="H194" i="6" s="1"/>
  <c r="I194" i="6" s="1"/>
  <c r="G191" i="6"/>
  <c r="H191" i="6" s="1"/>
  <c r="I191" i="6" s="1"/>
  <c r="G44" i="6"/>
  <c r="H44" i="6" s="1"/>
  <c r="I44" i="6" s="1"/>
  <c r="G225" i="6"/>
  <c r="H225" i="6" s="1"/>
  <c r="I225" i="6" s="1"/>
  <c r="G204" i="6"/>
  <c r="H204" i="6" s="1"/>
  <c r="I204" i="6" s="1"/>
  <c r="G57" i="6"/>
  <c r="H57" i="6" s="1"/>
  <c r="I57" i="6" s="1"/>
  <c r="G94" i="6"/>
  <c r="H94" i="6" s="1"/>
  <c r="I94" i="6" s="1"/>
  <c r="G184" i="6"/>
  <c r="H184" i="6" s="1"/>
  <c r="I184" i="6" s="1"/>
  <c r="G223" i="6"/>
  <c r="H223" i="6" s="1"/>
  <c r="I223" i="6" s="1"/>
  <c r="G272" i="6"/>
  <c r="H272" i="6" s="1"/>
  <c r="I272" i="6" s="1"/>
  <c r="G231" i="6"/>
  <c r="H231" i="6" s="1"/>
  <c r="I231" i="6" s="1"/>
  <c r="G198" i="6"/>
  <c r="H198" i="6" s="1"/>
  <c r="I198" i="6" s="1"/>
  <c r="G249" i="6"/>
  <c r="H249" i="6" s="1"/>
  <c r="I249" i="6" s="1"/>
  <c r="G143" i="6"/>
  <c r="H143" i="6" s="1"/>
  <c r="I143" i="6" s="1"/>
  <c r="G185" i="6"/>
  <c r="H185" i="6" s="1"/>
  <c r="I185" i="6" s="1"/>
  <c r="G161" i="6"/>
  <c r="H161" i="6" s="1"/>
  <c r="I161" i="6" s="1"/>
  <c r="G87" i="6"/>
  <c r="H87" i="6" s="1"/>
  <c r="I87" i="6" s="1"/>
  <c r="G128" i="6"/>
  <c r="H128" i="6" s="1"/>
  <c r="I128" i="6" s="1"/>
  <c r="G200" i="6"/>
  <c r="H200" i="6" s="1"/>
  <c r="I200" i="6" s="1"/>
  <c r="G171" i="6"/>
  <c r="H171" i="6" s="1"/>
  <c r="I171" i="6" s="1"/>
  <c r="G183" i="6"/>
  <c r="H183" i="6" s="1"/>
  <c r="I183" i="6" s="1"/>
  <c r="G176" i="6"/>
  <c r="H176" i="6" s="1"/>
  <c r="I176" i="6" s="1"/>
  <c r="G208" i="6"/>
  <c r="H208" i="6" s="1"/>
  <c r="I208" i="6" s="1"/>
  <c r="G220" i="6"/>
  <c r="H220" i="6" s="1"/>
  <c r="I220" i="6" s="1"/>
  <c r="G222" i="6"/>
  <c r="H222" i="6" s="1"/>
  <c r="I222" i="6" s="1"/>
  <c r="G262" i="6"/>
  <c r="H262" i="6" s="1"/>
  <c r="I262" i="6" s="1"/>
  <c r="G243" i="6"/>
  <c r="H243" i="6" s="1"/>
  <c r="I243" i="6" s="1"/>
  <c r="G192" i="6"/>
  <c r="H192" i="6" s="1"/>
  <c r="I192" i="6" s="1"/>
  <c r="G207" i="6"/>
  <c r="H207" i="6" s="1"/>
  <c r="I207" i="6" s="1"/>
  <c r="G212" i="6"/>
  <c r="H212" i="6" s="1"/>
  <c r="I212" i="6" s="1"/>
  <c r="G216" i="6"/>
  <c r="H216" i="6" s="1"/>
  <c r="I216" i="6" s="1"/>
  <c r="G146" i="6"/>
  <c r="H146" i="6" s="1"/>
  <c r="I146" i="6" s="1"/>
  <c r="G246" i="6"/>
  <c r="H246" i="6" s="1"/>
  <c r="I246" i="6" s="1"/>
  <c r="G240" i="6"/>
  <c r="H240" i="6" s="1"/>
  <c r="I240" i="6" s="1"/>
  <c r="G234" i="6"/>
  <c r="H234" i="6" s="1"/>
  <c r="I234" i="6" s="1"/>
  <c r="G201" i="6"/>
  <c r="H201" i="6" s="1"/>
  <c r="I201" i="6" s="1"/>
  <c r="G165" i="6"/>
  <c r="H165" i="6" s="1"/>
  <c r="I165" i="6" s="1"/>
  <c r="G217" i="6"/>
  <c r="H217" i="6" s="1"/>
  <c r="I217" i="6" s="1"/>
  <c r="G214" i="6"/>
  <c r="H214" i="6" s="1"/>
  <c r="I214" i="6" s="1"/>
  <c r="G233" i="6"/>
  <c r="H233" i="6" s="1"/>
  <c r="I233" i="6" s="1"/>
  <c r="G226" i="6"/>
  <c r="H226" i="6" s="1"/>
  <c r="I226" i="6" s="1"/>
  <c r="G239" i="6"/>
  <c r="H239" i="6" s="1"/>
  <c r="I239" i="6" s="1"/>
  <c r="G241" i="6"/>
  <c r="H241" i="6" s="1"/>
  <c r="I241" i="6" s="1"/>
  <c r="G284" i="6"/>
  <c r="H284" i="6" s="1"/>
  <c r="I284" i="6" s="1"/>
  <c r="G328" i="6"/>
  <c r="H328" i="6" s="1"/>
  <c r="I328" i="6" s="1"/>
  <c r="G294" i="6"/>
  <c r="H294" i="6" s="1"/>
  <c r="I294" i="6" s="1"/>
  <c r="G224" i="6"/>
  <c r="H224" i="6" s="1"/>
  <c r="I224" i="6" s="1"/>
  <c r="G237" i="6"/>
  <c r="H237" i="6" s="1"/>
  <c r="I237" i="6" s="1"/>
  <c r="G247" i="6"/>
  <c r="H247" i="6" s="1"/>
  <c r="I247" i="6" s="1"/>
  <c r="G269" i="6"/>
  <c r="H269" i="6" s="1"/>
  <c r="I269" i="6" s="1"/>
  <c r="G244" i="6"/>
  <c r="H244" i="6" s="1"/>
  <c r="I244" i="6" s="1"/>
  <c r="G182" i="6"/>
  <c r="H182" i="6" s="1"/>
  <c r="I182" i="6" s="1"/>
  <c r="G258" i="6"/>
  <c r="H258" i="6" s="1"/>
  <c r="I258" i="6" s="1"/>
  <c r="G219" i="6"/>
  <c r="H219" i="6" s="1"/>
  <c r="I219" i="6" s="1"/>
  <c r="G203" i="6"/>
  <c r="H203" i="6" s="1"/>
  <c r="I203" i="6" s="1"/>
  <c r="G265" i="6"/>
  <c r="H265" i="6" s="1"/>
  <c r="I265" i="6" s="1"/>
  <c r="G229" i="6"/>
  <c r="H229" i="6" s="1"/>
  <c r="I229" i="6" s="1"/>
  <c r="G242" i="6"/>
  <c r="H242" i="6" s="1"/>
  <c r="I242" i="6" s="1"/>
  <c r="G254" i="6"/>
  <c r="H254" i="6" s="1"/>
  <c r="I254" i="6" s="1"/>
  <c r="G292" i="6"/>
  <c r="H292" i="6" s="1"/>
  <c r="I292" i="6" s="1"/>
  <c r="G245" i="6"/>
  <c r="H245" i="6" s="1"/>
  <c r="I245" i="6" s="1"/>
  <c r="G251" i="6"/>
  <c r="H251" i="6" s="1"/>
  <c r="I251" i="6" s="1"/>
  <c r="G257" i="6"/>
  <c r="H257" i="6" s="1"/>
  <c r="I257" i="6" s="1"/>
  <c r="G235" i="6"/>
  <c r="H235" i="6" s="1"/>
  <c r="I235" i="6" s="1"/>
  <c r="G297" i="6"/>
  <c r="H297" i="6" s="1"/>
  <c r="I297" i="6" s="1"/>
  <c r="G307" i="6"/>
  <c r="H307" i="6" s="1"/>
  <c r="I307" i="6" s="1"/>
  <c r="G255" i="6"/>
  <c r="H255" i="6" s="1"/>
  <c r="I255" i="6" s="1"/>
  <c r="G236" i="6"/>
  <c r="H236" i="6" s="1"/>
  <c r="I236" i="6" s="1"/>
  <c r="G263" i="6"/>
  <c r="H263" i="6" s="1"/>
  <c r="I263" i="6" s="1"/>
  <c r="G260" i="6"/>
  <c r="H260" i="6" s="1"/>
  <c r="I260" i="6" s="1"/>
  <c r="G276" i="6"/>
  <c r="H276" i="6" s="1"/>
  <c r="I276" i="6" s="1"/>
  <c r="G282" i="6"/>
  <c r="H282" i="6" s="1"/>
  <c r="I282" i="6" s="1"/>
  <c r="G227" i="6"/>
  <c r="H227" i="6" s="1"/>
  <c r="I227" i="6" s="1"/>
  <c r="G285" i="6"/>
  <c r="H285" i="6" s="1"/>
  <c r="I285" i="6" s="1"/>
  <c r="G267" i="6"/>
  <c r="H267" i="6" s="1"/>
  <c r="I267" i="6" s="1"/>
  <c r="G275" i="6"/>
  <c r="H275" i="6" s="1"/>
  <c r="I275" i="6" s="1"/>
  <c r="G309" i="6"/>
  <c r="H309" i="6" s="1"/>
  <c r="I309" i="6" s="1"/>
  <c r="G232" i="6"/>
  <c r="H232" i="6" s="1"/>
  <c r="I232" i="6" s="1"/>
  <c r="G253" i="6"/>
  <c r="H253" i="6" s="1"/>
  <c r="I253" i="6" s="1"/>
  <c r="G264" i="6"/>
  <c r="H264" i="6" s="1"/>
  <c r="I264" i="6" s="1"/>
  <c r="G256" i="6"/>
  <c r="H256" i="6" s="1"/>
  <c r="I256" i="6" s="1"/>
  <c r="G306" i="6"/>
  <c r="H306" i="6" s="1"/>
  <c r="I306" i="6" s="1"/>
  <c r="G281" i="6"/>
  <c r="H281" i="6" s="1"/>
  <c r="I281" i="6" s="1"/>
  <c r="G266" i="6"/>
  <c r="H266" i="6" s="1"/>
  <c r="I266" i="6" s="1"/>
  <c r="G274" i="6"/>
  <c r="H274" i="6" s="1"/>
  <c r="I274" i="6" s="1"/>
  <c r="G291" i="6"/>
  <c r="H291" i="6" s="1"/>
  <c r="I291" i="6" s="1"/>
  <c r="G273" i="6"/>
  <c r="H273" i="6" s="1"/>
  <c r="I273" i="6" s="1"/>
  <c r="G250" i="6"/>
  <c r="H250" i="6" s="1"/>
  <c r="I250" i="6" s="1"/>
  <c r="G283" i="6"/>
  <c r="H283" i="6" s="1"/>
  <c r="I283" i="6" s="1"/>
  <c r="G280" i="6"/>
  <c r="H280" i="6" s="1"/>
  <c r="I280" i="6" s="1"/>
  <c r="G287" i="6"/>
  <c r="H287" i="6" s="1"/>
  <c r="I287" i="6" s="1"/>
  <c r="G299" i="6"/>
  <c r="H299" i="6" s="1"/>
  <c r="I299" i="6" s="1"/>
  <c r="G298" i="6"/>
  <c r="H298" i="6" s="1"/>
  <c r="I298" i="6" s="1"/>
  <c r="G295" i="6"/>
  <c r="H295" i="6" s="1"/>
  <c r="I295" i="6" s="1"/>
  <c r="G293" i="6"/>
  <c r="H293" i="6" s="1"/>
  <c r="I293" i="6" s="1"/>
  <c r="G279" i="6"/>
  <c r="H279" i="6" s="1"/>
  <c r="I279" i="6" s="1"/>
  <c r="G371" i="6"/>
  <c r="H371" i="6" s="1"/>
  <c r="I371" i="6" s="1"/>
  <c r="G296" i="6"/>
  <c r="H296" i="6" s="1"/>
  <c r="I296" i="6" s="1"/>
  <c r="G195" i="6"/>
  <c r="H195" i="6" s="1"/>
  <c r="I195" i="6" s="1"/>
  <c r="G268" i="6"/>
  <c r="H268" i="6" s="1"/>
  <c r="I268" i="6" s="1"/>
  <c r="G209" i="6"/>
  <c r="H209" i="6" s="1"/>
  <c r="I209" i="6" s="1"/>
  <c r="G288" i="6"/>
  <c r="H288" i="6" s="1"/>
  <c r="I288" i="6" s="1"/>
  <c r="G316" i="6"/>
  <c r="H316" i="6" s="1"/>
  <c r="I316" i="6" s="1"/>
  <c r="G278" i="6"/>
  <c r="H278" i="6" s="1"/>
  <c r="I278" i="6" s="1"/>
  <c r="G326" i="6"/>
  <c r="H326" i="6" s="1"/>
  <c r="I326" i="6" s="1"/>
  <c r="G352" i="6"/>
  <c r="H352" i="6" s="1"/>
  <c r="I352" i="6" s="1"/>
  <c r="G259" i="6"/>
  <c r="H259" i="6" s="1"/>
  <c r="I259" i="6" s="1"/>
  <c r="G311" i="6"/>
  <c r="H311" i="6" s="1"/>
  <c r="I311" i="6" s="1"/>
  <c r="G248" i="6"/>
  <c r="H248" i="6" s="1"/>
  <c r="I248" i="6" s="1"/>
  <c r="G305" i="6"/>
  <c r="H305" i="6" s="1"/>
  <c r="I305" i="6" s="1"/>
  <c r="G149" i="6"/>
  <c r="H149" i="6" s="1"/>
  <c r="I149" i="6" s="1"/>
  <c r="G329" i="6"/>
  <c r="H329" i="6" s="1"/>
  <c r="I329" i="6" s="1"/>
  <c r="G118" i="6"/>
  <c r="H118" i="6" s="1"/>
  <c r="I118" i="6" s="1"/>
  <c r="G300" i="6"/>
  <c r="H300" i="6" s="1"/>
  <c r="I300" i="6" s="1"/>
  <c r="G303" i="6"/>
  <c r="H303" i="6" s="1"/>
  <c r="I303" i="6" s="1"/>
  <c r="G304" i="6"/>
  <c r="H304" i="6" s="1"/>
  <c r="I304" i="6" s="1"/>
  <c r="G301" i="6"/>
  <c r="H301" i="6" s="1"/>
  <c r="I301" i="6" s="1"/>
  <c r="G271" i="6"/>
  <c r="H271" i="6" s="1"/>
  <c r="I271" i="6" s="1"/>
  <c r="G206" i="6"/>
  <c r="H206" i="6" s="1"/>
  <c r="I206" i="6" s="1"/>
  <c r="G286" i="6"/>
  <c r="H286" i="6" s="1"/>
  <c r="I286" i="6" s="1"/>
  <c r="G353" i="6"/>
  <c r="H353" i="6" s="1"/>
  <c r="I353" i="6" s="1"/>
  <c r="G308" i="6"/>
  <c r="H308" i="6" s="1"/>
  <c r="I308" i="6" s="1"/>
  <c r="G313" i="6"/>
  <c r="H313" i="6" s="1"/>
  <c r="I313" i="6" s="1"/>
  <c r="G317" i="6"/>
  <c r="H317" i="6" s="1"/>
  <c r="I317" i="6" s="1"/>
  <c r="G310" i="6"/>
  <c r="H310" i="6" s="1"/>
  <c r="I310" i="6" s="1"/>
  <c r="G318" i="6"/>
  <c r="H318" i="6" s="1"/>
  <c r="I318" i="6" s="1"/>
  <c r="G290" i="6"/>
  <c r="H290" i="6" s="1"/>
  <c r="I290" i="6" s="1"/>
  <c r="G345" i="6"/>
  <c r="H345" i="6" s="1"/>
  <c r="I345" i="6" s="1"/>
  <c r="G322" i="6"/>
  <c r="H322" i="6" s="1"/>
  <c r="I322" i="6" s="1"/>
  <c r="G218" i="6"/>
  <c r="H218" i="6" s="1"/>
  <c r="I218" i="6" s="1"/>
  <c r="G342" i="6"/>
  <c r="H342" i="6" s="1"/>
  <c r="I342" i="6" s="1"/>
  <c r="G211" i="6"/>
  <c r="H211" i="6" s="1"/>
  <c r="I211" i="6" s="1"/>
  <c r="G302" i="6"/>
  <c r="H302" i="6" s="1"/>
  <c r="I302" i="6" s="1"/>
  <c r="G359" i="6"/>
  <c r="H359" i="6" s="1"/>
  <c r="I359" i="6" s="1"/>
  <c r="G270" i="6"/>
  <c r="H270" i="6" s="1"/>
  <c r="I270" i="6" s="1"/>
  <c r="G261" i="6"/>
  <c r="H261" i="6" s="1"/>
  <c r="I261" i="6" s="1"/>
  <c r="G333" i="6"/>
  <c r="H333" i="6" s="1"/>
  <c r="I333" i="6" s="1"/>
  <c r="G332" i="6"/>
  <c r="H332" i="6" s="1"/>
  <c r="I332" i="6" s="1"/>
  <c r="G314" i="6"/>
  <c r="H314" i="6" s="1"/>
  <c r="I314" i="6" s="1"/>
  <c r="G321" i="6"/>
  <c r="H321" i="6" s="1"/>
  <c r="I321" i="6" s="1"/>
  <c r="G181" i="6"/>
  <c r="H181" i="6" s="1"/>
  <c r="I181" i="6" s="1"/>
  <c r="G334" i="6"/>
  <c r="H334" i="6" s="1"/>
  <c r="I334" i="6" s="1"/>
  <c r="G330" i="6"/>
  <c r="H330" i="6" s="1"/>
  <c r="I330" i="6" s="1"/>
  <c r="G230" i="6"/>
  <c r="H230" i="6" s="1"/>
  <c r="I230" i="6" s="1"/>
  <c r="G331" i="6"/>
  <c r="H331" i="6" s="1"/>
  <c r="I331" i="6" s="1"/>
  <c r="G327" i="6"/>
  <c r="H327" i="6" s="1"/>
  <c r="I327" i="6" s="1"/>
  <c r="G391" i="6"/>
  <c r="H391" i="6" s="1"/>
  <c r="I391" i="6" s="1"/>
  <c r="G320" i="6"/>
  <c r="H320" i="6" s="1"/>
  <c r="I320" i="6" s="1"/>
  <c r="G315" i="6"/>
  <c r="H315" i="6" s="1"/>
  <c r="I315" i="6" s="1"/>
  <c r="G215" i="6"/>
  <c r="H215" i="6" s="1"/>
  <c r="I215" i="6" s="1"/>
  <c r="G210" i="6"/>
  <c r="H210" i="6" s="1"/>
  <c r="I210" i="6" s="1"/>
  <c r="G364" i="6"/>
  <c r="H364" i="6" s="1"/>
  <c r="I364" i="6" s="1"/>
  <c r="G350" i="6"/>
  <c r="H350" i="6" s="1"/>
  <c r="I350" i="6" s="1"/>
  <c r="G228" i="6"/>
  <c r="H228" i="6" s="1"/>
  <c r="I228" i="6" s="1"/>
  <c r="G277" i="6"/>
  <c r="H277" i="6" s="1"/>
  <c r="I277" i="6" s="1"/>
  <c r="G312" i="6"/>
  <c r="H312" i="6" s="1"/>
  <c r="I312" i="6" s="1"/>
  <c r="G361" i="6"/>
  <c r="H361" i="6" s="1"/>
  <c r="I361" i="6" s="1"/>
  <c r="G324" i="6"/>
  <c r="H324" i="6" s="1"/>
  <c r="I324" i="6" s="1"/>
  <c r="G337" i="6"/>
  <c r="H337" i="6" s="1"/>
  <c r="I337" i="6" s="1"/>
  <c r="G375" i="6"/>
  <c r="H375" i="6" s="1"/>
  <c r="I375" i="6" s="1"/>
  <c r="G336" i="6"/>
  <c r="H336" i="6" s="1"/>
  <c r="I336" i="6" s="1"/>
  <c r="G339" i="6"/>
  <c r="H339" i="6" s="1"/>
  <c r="I339" i="6" s="1"/>
  <c r="G349" i="6"/>
  <c r="H349" i="6" s="1"/>
  <c r="I349" i="6" s="1"/>
  <c r="G357" i="6"/>
  <c r="H357" i="6" s="1"/>
  <c r="I357" i="6" s="1"/>
  <c r="G365" i="6"/>
  <c r="H365" i="6" s="1"/>
  <c r="I365" i="6" s="1"/>
  <c r="G335" i="6"/>
  <c r="H335" i="6" s="1"/>
  <c r="I335" i="6" s="1"/>
  <c r="G346" i="6"/>
  <c r="H346" i="6" s="1"/>
  <c r="I346" i="6" s="1"/>
  <c r="G367" i="6"/>
  <c r="H367" i="6" s="1"/>
  <c r="I367" i="6" s="1"/>
  <c r="G380" i="6"/>
  <c r="H380" i="6" s="1"/>
  <c r="I380" i="6" s="1"/>
  <c r="G347" i="6"/>
  <c r="H347" i="6" s="1"/>
  <c r="I347" i="6" s="1"/>
  <c r="G379" i="6"/>
  <c r="H379" i="6" s="1"/>
  <c r="I379" i="6" s="1"/>
  <c r="G362" i="6"/>
  <c r="H362" i="6" s="1"/>
  <c r="I362" i="6" s="1"/>
  <c r="G338" i="6"/>
  <c r="H338" i="6" s="1"/>
  <c r="I338" i="6" s="1"/>
  <c r="G356" i="6"/>
  <c r="H356" i="6" s="1"/>
  <c r="I356" i="6" s="1"/>
  <c r="G363" i="6"/>
  <c r="H363" i="6" s="1"/>
  <c r="I363" i="6" s="1"/>
  <c r="G348" i="6"/>
  <c r="H348" i="6" s="1"/>
  <c r="I348" i="6" s="1"/>
  <c r="G344" i="6"/>
  <c r="H344" i="6" s="1"/>
  <c r="I344" i="6" s="1"/>
  <c r="G377" i="6"/>
  <c r="H377" i="6" s="1"/>
  <c r="I377" i="6" s="1"/>
  <c r="G370" i="6"/>
  <c r="H370" i="6" s="1"/>
  <c r="I370" i="6" s="1"/>
  <c r="G319" i="6"/>
  <c r="H319" i="6" s="1"/>
  <c r="I319" i="6" s="1"/>
  <c r="G221" i="6"/>
  <c r="H221" i="6" s="1"/>
  <c r="I221" i="6" s="1"/>
  <c r="G343" i="6"/>
  <c r="H343" i="6" s="1"/>
  <c r="I343" i="6" s="1"/>
  <c r="G355" i="6"/>
  <c r="H355" i="6" s="1"/>
  <c r="I355" i="6" s="1"/>
  <c r="G354" i="6"/>
  <c r="H354" i="6" s="1"/>
  <c r="I354" i="6" s="1"/>
  <c r="G351" i="6"/>
  <c r="H351" i="6" s="1"/>
  <c r="I351" i="6" s="1"/>
  <c r="G378" i="6"/>
  <c r="H378" i="6" s="1"/>
  <c r="I378" i="6" s="1"/>
  <c r="G372" i="6"/>
  <c r="H372" i="6" s="1"/>
  <c r="I372" i="6" s="1"/>
  <c r="G368" i="6"/>
  <c r="H368" i="6" s="1"/>
  <c r="I368" i="6" s="1"/>
  <c r="G213" i="6"/>
  <c r="H213" i="6" s="1"/>
  <c r="I213" i="6" s="1"/>
  <c r="G369" i="6"/>
  <c r="H369" i="6" s="1"/>
  <c r="I369" i="6" s="1"/>
  <c r="G325" i="6"/>
  <c r="H325" i="6" s="1"/>
  <c r="I325" i="6" s="1"/>
  <c r="G366" i="6"/>
  <c r="H366" i="6" s="1"/>
  <c r="I366" i="6" s="1"/>
  <c r="G390" i="6"/>
  <c r="H390" i="6" s="1"/>
  <c r="I390" i="6" s="1"/>
  <c r="G374" i="6"/>
  <c r="H374" i="6" s="1"/>
  <c r="I374" i="6" s="1"/>
  <c r="G373" i="6"/>
  <c r="H373" i="6" s="1"/>
  <c r="I373" i="6" s="1"/>
  <c r="G340" i="6"/>
  <c r="H340" i="6" s="1"/>
  <c r="I340" i="6" s="1"/>
  <c r="G384" i="6"/>
  <c r="H384" i="6" s="1"/>
  <c r="I384" i="6" s="1"/>
  <c r="G381" i="6"/>
  <c r="H381" i="6" s="1"/>
  <c r="I381" i="6" s="1"/>
  <c r="G387" i="6"/>
  <c r="H387" i="6" s="1"/>
  <c r="I387" i="6" s="1"/>
  <c r="G382" i="6"/>
  <c r="H382" i="6" s="1"/>
  <c r="I382" i="6" s="1"/>
  <c r="G386" i="6"/>
  <c r="H386" i="6" s="1"/>
  <c r="I386" i="6" s="1"/>
  <c r="G395" i="6"/>
  <c r="H395" i="6" s="1"/>
  <c r="I395" i="6" s="1"/>
  <c r="G393" i="6"/>
  <c r="H393" i="6" s="1"/>
  <c r="I393" i="6" s="1"/>
  <c r="G402" i="6"/>
  <c r="H402" i="6" s="1"/>
  <c r="I402" i="6" s="1"/>
  <c r="G383" i="6"/>
  <c r="H383" i="6" s="1"/>
  <c r="I383" i="6" s="1"/>
  <c r="G403" i="6"/>
  <c r="H403" i="6" s="1"/>
  <c r="I403" i="6" s="1"/>
  <c r="G385" i="6"/>
  <c r="H385" i="6" s="1"/>
  <c r="I385" i="6" s="1"/>
  <c r="G394" i="6"/>
  <c r="H394" i="6" s="1"/>
  <c r="I394" i="6" s="1"/>
  <c r="G397" i="6"/>
  <c r="H397" i="6" s="1"/>
  <c r="I397" i="6" s="1"/>
  <c r="G389" i="6"/>
  <c r="H389" i="6" s="1"/>
  <c r="I389" i="6" s="1"/>
  <c r="G116" i="6"/>
  <c r="H116" i="6" s="1"/>
  <c r="I116" i="6" s="1"/>
  <c r="G399" i="6"/>
  <c r="H399" i="6" s="1"/>
  <c r="I399" i="6" s="1"/>
  <c r="G396" i="6"/>
  <c r="H396" i="6" s="1"/>
  <c r="I396" i="6" s="1"/>
  <c r="G323" i="6"/>
  <c r="H323" i="6" s="1"/>
  <c r="I323" i="6" s="1"/>
  <c r="G388" i="6"/>
  <c r="H388" i="6" s="1"/>
  <c r="I388" i="6" s="1"/>
  <c r="G400" i="6"/>
  <c r="H400" i="6" s="1"/>
  <c r="I400" i="6" s="1"/>
  <c r="G398" i="6"/>
  <c r="H398" i="6" s="1"/>
  <c r="I398" i="6" s="1"/>
  <c r="G392" i="6"/>
  <c r="H392" i="6" s="1"/>
  <c r="I392" i="6" s="1"/>
  <c r="G401" i="6"/>
  <c r="H401" i="6" s="1"/>
  <c r="I401" i="6" s="1"/>
  <c r="G408" i="6"/>
  <c r="H408" i="6" s="1"/>
  <c r="I408" i="6" s="1"/>
  <c r="G406" i="6"/>
  <c r="H406" i="6" s="1"/>
  <c r="I406" i="6" s="1"/>
  <c r="G409" i="6"/>
  <c r="H409" i="6" s="1"/>
  <c r="I409" i="6" s="1"/>
  <c r="G407" i="6"/>
  <c r="H407" i="6" s="1"/>
  <c r="I407" i="6" s="1"/>
  <c r="G404" i="6"/>
  <c r="H404" i="6" s="1"/>
  <c r="I404" i="6" s="1"/>
  <c r="G358" i="6"/>
  <c r="H358" i="6" s="1"/>
  <c r="I358" i="6" s="1"/>
  <c r="G410" i="6"/>
  <c r="H410" i="6" s="1"/>
  <c r="I410" i="6" s="1"/>
  <c r="G411" i="6"/>
  <c r="H411" i="6" s="1"/>
  <c r="I411" i="6" s="1"/>
  <c r="G405" i="6"/>
  <c r="H405" i="6" s="1"/>
  <c r="I405" i="6" s="1"/>
  <c r="G413" i="6"/>
  <c r="H413" i="6" s="1"/>
  <c r="I413" i="6" s="1"/>
  <c r="G412" i="6"/>
  <c r="H412" i="6" s="1"/>
  <c r="I412" i="6" s="1"/>
  <c r="G11" i="6"/>
  <c r="E412" i="6"/>
  <c r="E413" i="6"/>
  <c r="E405" i="6"/>
  <c r="E411" i="6"/>
  <c r="E410" i="6"/>
  <c r="E358" i="6"/>
  <c r="E404" i="6"/>
  <c r="E407" i="6"/>
  <c r="E409" i="6"/>
  <c r="E406" i="6"/>
  <c r="E408" i="6"/>
  <c r="E401" i="6"/>
  <c r="E392" i="6"/>
  <c r="E398" i="6"/>
  <c r="E400" i="6"/>
  <c r="E388" i="6"/>
  <c r="E323" i="6"/>
  <c r="E396" i="6"/>
  <c r="E399" i="6"/>
  <c r="E116" i="6"/>
  <c r="E389" i="6"/>
  <c r="E397" i="6"/>
  <c r="E394" i="6"/>
  <c r="E385" i="6"/>
  <c r="E403" i="6"/>
  <c r="E383" i="6"/>
  <c r="E402" i="6"/>
  <c r="E393" i="6"/>
  <c r="E395" i="6"/>
  <c r="E386" i="6"/>
  <c r="E382" i="6"/>
  <c r="E387" i="6"/>
  <c r="E381" i="6"/>
  <c r="E384" i="6"/>
  <c r="E340" i="6"/>
  <c r="E373" i="6"/>
  <c r="E374" i="6"/>
  <c r="E390" i="6"/>
  <c r="E366" i="6"/>
  <c r="E325" i="6"/>
  <c r="E369" i="6"/>
  <c r="E213" i="6"/>
  <c r="E360" i="6"/>
  <c r="E368" i="6"/>
  <c r="E372" i="6"/>
  <c r="E378" i="6"/>
  <c r="E351" i="6"/>
  <c r="E354" i="6"/>
  <c r="E355" i="6"/>
  <c r="E343" i="6"/>
  <c r="E221" i="6"/>
  <c r="E319" i="6"/>
  <c r="E370" i="6"/>
  <c r="E377" i="6"/>
  <c r="E344" i="6"/>
  <c r="E348" i="6"/>
  <c r="E363" i="6"/>
  <c r="E356" i="6"/>
  <c r="E338" i="6"/>
  <c r="E362" i="6"/>
  <c r="E379" i="6"/>
  <c r="E347" i="6"/>
  <c r="E380" i="6"/>
  <c r="E367" i="6"/>
  <c r="E346" i="6"/>
  <c r="E335" i="6"/>
  <c r="E365" i="6"/>
  <c r="E357" i="6"/>
  <c r="E349" i="6"/>
  <c r="E339" i="6"/>
  <c r="E336" i="6"/>
  <c r="E375" i="6"/>
  <c r="E337" i="6"/>
  <c r="E324" i="6"/>
  <c r="E361" i="6"/>
  <c r="E312" i="6"/>
  <c r="E277" i="6"/>
  <c r="E228" i="6"/>
  <c r="E350" i="6"/>
  <c r="E364" i="6"/>
  <c r="E210" i="6"/>
  <c r="E215" i="6"/>
  <c r="E315" i="6"/>
  <c r="E320" i="6"/>
  <c r="E391" i="6"/>
  <c r="E327" i="6"/>
  <c r="E331" i="6"/>
  <c r="E230" i="6"/>
  <c r="E330" i="6"/>
  <c r="E334" i="6"/>
  <c r="E181" i="6"/>
  <c r="E321" i="6"/>
  <c r="E314" i="6"/>
  <c r="E332" i="6"/>
  <c r="E333" i="6"/>
  <c r="E261" i="6"/>
  <c r="E270" i="6"/>
  <c r="E359" i="6"/>
  <c r="E302" i="6"/>
  <c r="E211" i="6"/>
  <c r="E342" i="6"/>
  <c r="E218" i="6"/>
  <c r="E322" i="6"/>
  <c r="E345" i="6"/>
  <c r="E290" i="6"/>
  <c r="E318" i="6"/>
  <c r="E310" i="6"/>
  <c r="E317" i="6"/>
  <c r="E313" i="6"/>
  <c r="E308" i="6"/>
  <c r="E353" i="6"/>
  <c r="E286" i="6"/>
  <c r="E206" i="6"/>
  <c r="E271" i="6"/>
  <c r="E301" i="6"/>
  <c r="E304" i="6"/>
  <c r="E303" i="6"/>
  <c r="E300" i="6"/>
  <c r="E118" i="6"/>
  <c r="E329" i="6"/>
  <c r="E149" i="6"/>
  <c r="E305" i="6"/>
  <c r="E248" i="6"/>
  <c r="E311" i="6"/>
  <c r="E259" i="6"/>
  <c r="E352" i="6"/>
  <c r="E326" i="6"/>
  <c r="E278" i="6"/>
  <c r="E316" i="6"/>
  <c r="E288" i="6"/>
  <c r="E209" i="6"/>
  <c r="E268" i="6"/>
  <c r="E195" i="6"/>
  <c r="E296" i="6"/>
  <c r="E371" i="6"/>
  <c r="E279" i="6"/>
  <c r="E293" i="6"/>
  <c r="E295" i="6"/>
  <c r="E298" i="6"/>
  <c r="E299" i="6"/>
  <c r="E287" i="6"/>
  <c r="E280" i="6"/>
  <c r="E283" i="6"/>
  <c r="E250" i="6"/>
  <c r="E273" i="6"/>
  <c r="E291" i="6"/>
  <c r="E274" i="6"/>
  <c r="E266" i="6"/>
  <c r="E281" i="6"/>
  <c r="E306" i="6"/>
  <c r="E256" i="6"/>
  <c r="E264" i="6"/>
  <c r="E253" i="6"/>
  <c r="E232" i="6"/>
  <c r="E309" i="6"/>
  <c r="E275" i="6"/>
  <c r="E267" i="6"/>
  <c r="E285" i="6"/>
  <c r="E227" i="6"/>
  <c r="E282" i="6"/>
  <c r="E276" i="6"/>
  <c r="E260" i="6"/>
  <c r="E263" i="6"/>
  <c r="E236" i="6"/>
  <c r="E255" i="6"/>
  <c r="E307" i="6"/>
  <c r="E297" i="6"/>
  <c r="E235" i="6"/>
  <c r="E257" i="6"/>
  <c r="E251" i="6"/>
  <c r="E245" i="6"/>
  <c r="E292" i="6"/>
  <c r="E254" i="6"/>
  <c r="E242" i="6"/>
  <c r="E229" i="6"/>
  <c r="E265" i="6"/>
  <c r="E203" i="6"/>
  <c r="E219" i="6"/>
  <c r="E258" i="6"/>
  <c r="E182" i="6"/>
  <c r="E244" i="6"/>
  <c r="E269" i="6"/>
  <c r="E247" i="6"/>
  <c r="E237" i="6"/>
  <c r="E224" i="6"/>
  <c r="E294" i="6"/>
  <c r="E328" i="6"/>
  <c r="E284" i="6"/>
  <c r="E241" i="6"/>
  <c r="E239" i="6"/>
  <c r="E226" i="6"/>
  <c r="E233" i="6"/>
  <c r="E214" i="6"/>
  <c r="E217" i="6"/>
  <c r="E165" i="6"/>
  <c r="E201" i="6"/>
  <c r="E234" i="6"/>
  <c r="E240" i="6"/>
  <c r="E246" i="6"/>
  <c r="E146" i="6"/>
  <c r="E216" i="6"/>
  <c r="E212" i="6"/>
  <c r="E207" i="6"/>
  <c r="E192" i="6"/>
  <c r="E243" i="6"/>
  <c r="E262" i="6"/>
  <c r="E222" i="6"/>
  <c r="E220" i="6"/>
  <c r="E208" i="6"/>
  <c r="E176" i="6"/>
  <c r="E183" i="6"/>
  <c r="E171" i="6"/>
  <c r="E200" i="6"/>
  <c r="E128" i="6"/>
  <c r="E87" i="6"/>
  <c r="E161" i="6"/>
  <c r="E185" i="6"/>
  <c r="E143" i="6"/>
  <c r="E249" i="6"/>
  <c r="E198" i="6"/>
  <c r="E231" i="6"/>
  <c r="E272" i="6"/>
  <c r="E223" i="6"/>
  <c r="E184" i="6"/>
  <c r="E94" i="6"/>
  <c r="E57" i="6"/>
  <c r="E204" i="6"/>
  <c r="E225" i="6"/>
  <c r="E44" i="6"/>
  <c r="E191" i="6"/>
  <c r="E194" i="6"/>
  <c r="E199" i="6"/>
  <c r="E174" i="6"/>
  <c r="E78" i="6"/>
  <c r="E289" i="6"/>
  <c r="E163" i="6"/>
  <c r="E162" i="6"/>
  <c r="E180" i="6"/>
  <c r="E189" i="6"/>
  <c r="E193" i="6"/>
  <c r="E205" i="6"/>
  <c r="E107" i="6"/>
  <c r="E175" i="6"/>
  <c r="E188" i="6"/>
  <c r="E167" i="6"/>
  <c r="E186" i="6"/>
  <c r="E197" i="6"/>
  <c r="E169" i="6"/>
  <c r="E178" i="6"/>
  <c r="E252" i="6"/>
  <c r="E166" i="6"/>
  <c r="E142" i="6"/>
  <c r="E33" i="6"/>
  <c r="E170" i="6"/>
  <c r="E168" i="6"/>
  <c r="E164" i="6"/>
  <c r="E376" i="6"/>
  <c r="E110" i="6"/>
  <c r="E84" i="6"/>
  <c r="E152" i="6"/>
  <c r="E202" i="6"/>
  <c r="E159" i="6"/>
  <c r="E150" i="6"/>
  <c r="E160" i="6"/>
  <c r="E39" i="6"/>
  <c r="E190" i="6"/>
  <c r="E125" i="6"/>
  <c r="E131" i="6"/>
  <c r="E148" i="6"/>
  <c r="E158" i="6"/>
  <c r="E141" i="6"/>
  <c r="E153" i="6"/>
  <c r="E179" i="6"/>
  <c r="E155" i="6"/>
  <c r="E238" i="6"/>
  <c r="E154" i="6"/>
  <c r="E147" i="6"/>
  <c r="E138" i="6"/>
  <c r="E113" i="6"/>
  <c r="E156" i="6"/>
  <c r="E132" i="6"/>
  <c r="E172" i="6"/>
  <c r="E121" i="6"/>
  <c r="E187" i="6"/>
  <c r="E115" i="6"/>
  <c r="E103" i="6"/>
  <c r="E136" i="6"/>
  <c r="E157" i="6"/>
  <c r="E151" i="6"/>
  <c r="E96" i="6"/>
  <c r="E135" i="6"/>
  <c r="E120" i="6"/>
  <c r="E130" i="6"/>
  <c r="E139" i="6"/>
  <c r="E105" i="6"/>
  <c r="E108" i="6"/>
  <c r="E126" i="6"/>
  <c r="E140" i="6"/>
  <c r="E114" i="6"/>
  <c r="E119" i="6"/>
  <c r="E134" i="6"/>
  <c r="E129" i="6"/>
  <c r="E177" i="6"/>
  <c r="E104" i="6"/>
  <c r="E145" i="6"/>
  <c r="E112" i="6"/>
  <c r="E124" i="6"/>
  <c r="E117" i="6"/>
  <c r="E101" i="6"/>
  <c r="E99" i="6"/>
  <c r="E127" i="6"/>
  <c r="E144" i="6"/>
  <c r="E109" i="6"/>
  <c r="E97" i="6"/>
  <c r="E98" i="6"/>
  <c r="E106" i="6"/>
  <c r="E123" i="6"/>
  <c r="E93" i="6"/>
  <c r="E81" i="6"/>
  <c r="E137" i="6"/>
  <c r="E86" i="6"/>
  <c r="E91" i="6"/>
  <c r="E100" i="6"/>
  <c r="E50" i="6"/>
  <c r="E111" i="6"/>
  <c r="E133" i="6"/>
  <c r="E83" i="6"/>
  <c r="E102" i="6"/>
  <c r="E196" i="6"/>
  <c r="E122" i="6"/>
  <c r="E80" i="6"/>
  <c r="E77" i="6"/>
  <c r="E88" i="6"/>
  <c r="E70" i="6"/>
  <c r="E71" i="6"/>
  <c r="E66" i="6"/>
  <c r="E79" i="6"/>
  <c r="E69" i="6"/>
  <c r="E92" i="6"/>
  <c r="E56" i="6"/>
  <c r="E95" i="6"/>
  <c r="E68" i="6"/>
  <c r="E64" i="6"/>
  <c r="E59" i="6"/>
  <c r="E72" i="6"/>
  <c r="E63" i="6"/>
  <c r="E85" i="6"/>
  <c r="E89" i="6"/>
  <c r="E341" i="6"/>
  <c r="E51" i="6"/>
  <c r="E74" i="6"/>
  <c r="E75" i="6"/>
  <c r="E90" i="6"/>
  <c r="E55" i="6"/>
  <c r="E58" i="6"/>
  <c r="E53" i="6"/>
  <c r="E62" i="6"/>
  <c r="E65" i="6"/>
  <c r="E82" i="6"/>
  <c r="E67" i="6"/>
  <c r="E48" i="6"/>
  <c r="E45" i="6"/>
  <c r="E73" i="6"/>
  <c r="E42" i="6"/>
  <c r="E60" i="6"/>
  <c r="E47" i="6"/>
  <c r="E38" i="6"/>
  <c r="E52" i="6"/>
  <c r="E61" i="6"/>
  <c r="E54" i="6"/>
  <c r="E43" i="6"/>
  <c r="E46" i="6"/>
  <c r="E27" i="6"/>
  <c r="E26" i="6"/>
  <c r="E34" i="6"/>
  <c r="E22" i="6"/>
  <c r="E28" i="6"/>
  <c r="E41" i="6"/>
  <c r="E37" i="6"/>
  <c r="E76" i="6"/>
  <c r="E30" i="6"/>
  <c r="E40" i="6"/>
  <c r="E31" i="6"/>
  <c r="E35" i="6"/>
  <c r="E23" i="6"/>
  <c r="E17" i="6"/>
  <c r="E173" i="6"/>
  <c r="E32" i="6"/>
  <c r="E29" i="6"/>
  <c r="E24" i="6"/>
  <c r="E49" i="6"/>
  <c r="E14" i="6"/>
  <c r="E13" i="6"/>
  <c r="E15" i="6"/>
  <c r="E3" i="6"/>
  <c r="E21" i="6"/>
  <c r="E20" i="6"/>
  <c r="E16" i="6"/>
  <c r="E4" i="6"/>
  <c r="E18" i="6"/>
  <c r="E12" i="6"/>
  <c r="E10" i="6"/>
  <c r="E8" i="6"/>
  <c r="E19" i="6"/>
  <c r="E9" i="6"/>
  <c r="E7" i="6"/>
  <c r="E5" i="6"/>
  <c r="E25" i="6"/>
  <c r="E6" i="6"/>
  <c r="E36" i="6"/>
  <c r="E11" i="6"/>
  <c r="D11" i="7" l="1"/>
  <c r="D10" i="7"/>
  <c r="H11" i="6"/>
  <c r="I11" i="6" s="1"/>
  <c r="I36" i="6"/>
  <c r="D7" i="7"/>
  <c r="D4" i="7"/>
  <c r="D9" i="7"/>
  <c r="D5" i="7"/>
  <c r="D6" i="7"/>
  <c r="D8" i="7"/>
  <c r="I414" i="6" l="1"/>
  <c r="I1" i="7" s="1"/>
  <c r="I2" i="7" l="1"/>
</calcChain>
</file>

<file path=xl/comments1.xml><?xml version="1.0" encoding="utf-8"?>
<comments xmlns="http://schemas.openxmlformats.org/spreadsheetml/2006/main">
  <authors>
    <author>Oppenheimer, Eric@Waterboards</author>
  </authors>
  <commentList>
    <comment ref="F341" authorId="0">
      <text>
        <r>
          <rPr>
            <b/>
            <sz val="9"/>
            <color indexed="81"/>
            <rFont val="Tahoma"/>
            <family val="2"/>
          </rPr>
          <t>Oppenheimer, Eric@Waterboards:</t>
        </r>
        <r>
          <rPr>
            <sz val="9"/>
            <color indexed="81"/>
            <rFont val="Tahoma"/>
            <family val="2"/>
          </rPr>
          <t xml:space="preserve">
Missing data, used March 2015, which is highest value on record
</t>
        </r>
      </text>
    </comment>
  </commentList>
</comments>
</file>

<file path=xl/sharedStrings.xml><?xml version="1.0" encoding="utf-8"?>
<sst xmlns="http://schemas.openxmlformats.org/spreadsheetml/2006/main" count="458" uniqueCount="431">
  <si>
    <t>Supplier Name</t>
  </si>
  <si>
    <t>Stockton  City of</t>
  </si>
  <si>
    <t>East Bay Municipal Utilities District</t>
  </si>
  <si>
    <t>Sunnyvale  City of</t>
  </si>
  <si>
    <t>Morro Bay  City of</t>
  </si>
  <si>
    <t>Roseville  City of</t>
  </si>
  <si>
    <t>Yorba Linda Water District</t>
  </si>
  <si>
    <t>San Bruno  City of</t>
  </si>
  <si>
    <t>Long Beach  City of</t>
  </si>
  <si>
    <t>Daly City  City of</t>
  </si>
  <si>
    <t>Los Banos, City of</t>
  </si>
  <si>
    <t>Martinez  City of</t>
  </si>
  <si>
    <t>Turlock  City of</t>
  </si>
  <si>
    <t>Arcata  City of</t>
  </si>
  <si>
    <t>Jurupa Community Service District</t>
  </si>
  <si>
    <t>California Water Service Company South San Francisco</t>
  </si>
  <si>
    <t>Coastside County Water District</t>
  </si>
  <si>
    <t>San Francisco Public Utilities Commission</t>
  </si>
  <si>
    <t>Citrus Heights Water District</t>
  </si>
  <si>
    <t>California Water Service Company East Los Angeles</t>
  </si>
  <si>
    <t>Burlingame  City of</t>
  </si>
  <si>
    <t>South Gate  City of</t>
  </si>
  <si>
    <t>Orange Vale Water Company</t>
  </si>
  <si>
    <t>Golden State Water Company Bell-Bell Gardens</t>
  </si>
  <si>
    <t>Dublin San Ramon Services District</t>
  </si>
  <si>
    <t>California Water Service Company King City</t>
  </si>
  <si>
    <t>Los Angeles Department of Water and Power</t>
  </si>
  <si>
    <t>Golden State Water Company Bay Point</t>
  </si>
  <si>
    <t>Camrosa Water District</t>
  </si>
  <si>
    <t>Santa Cruz  City of</t>
  </si>
  <si>
    <t>El Dorado Irrigation District</t>
  </si>
  <si>
    <t>Park Water Company</t>
  </si>
  <si>
    <t>El Centro  City of</t>
  </si>
  <si>
    <t>Hayward  City of</t>
  </si>
  <si>
    <t>Milpitas  City of</t>
  </si>
  <si>
    <t>Seal Beach  City of</t>
  </si>
  <si>
    <t>Santa Rosa  City of</t>
  </si>
  <si>
    <t>Westborough Water District</t>
  </si>
  <si>
    <t>Westminster  City of</t>
  </si>
  <si>
    <t>Goleta Water District</t>
  </si>
  <si>
    <t>Mid-Peninsula Water District</t>
  </si>
  <si>
    <t>Santa Barbara  City of</t>
  </si>
  <si>
    <t>Olivenhain Municipal Water District</t>
  </si>
  <si>
    <t>Tracy  City of</t>
  </si>
  <si>
    <t>Reedley  City of</t>
  </si>
  <si>
    <t>Delano  City of</t>
  </si>
  <si>
    <t>Rohnert Park  City of</t>
  </si>
  <si>
    <t>Anaheim  City of</t>
  </si>
  <si>
    <t>Lake Arrowhead Community Services District</t>
  </si>
  <si>
    <t>Elsinore Valley Municipal Water District</t>
  </si>
  <si>
    <t>Yreka, City of</t>
  </si>
  <si>
    <t>Coachella Valley Water District</t>
  </si>
  <si>
    <t>Mountain View  City of</t>
  </si>
  <si>
    <t>Lake Hemet Municipal Water District</t>
  </si>
  <si>
    <t>Fountain Valley  City of</t>
  </si>
  <si>
    <t>Carmichael Water District</t>
  </si>
  <si>
    <t>San Luis Obispo  City of</t>
  </si>
  <si>
    <t>Monte Vista Water District</t>
  </si>
  <si>
    <t>California-American Water Company Monterey District</t>
  </si>
  <si>
    <t>Pleasanton  City of</t>
  </si>
  <si>
    <t>Windsor, Town of</t>
  </si>
  <si>
    <t>Santa Monica  City of</t>
  </si>
  <si>
    <t>Golden State Water Company Florence Graham</t>
  </si>
  <si>
    <t>Riverside  City of</t>
  </si>
  <si>
    <t>Contra Costa Water District</t>
  </si>
  <si>
    <t>Ukiah  City of</t>
  </si>
  <si>
    <t>Imperial, City of</t>
  </si>
  <si>
    <t>Tehachapi, City of</t>
  </si>
  <si>
    <t>California Water Service Company Antelope Valley</t>
  </si>
  <si>
    <t>Compton  City of</t>
  </si>
  <si>
    <t>Irvine Ranch Water District</t>
  </si>
  <si>
    <t>La Palma  City of</t>
  </si>
  <si>
    <t>Watsonville  City of</t>
  </si>
  <si>
    <t>North Coast County Water District</t>
  </si>
  <si>
    <t>San Jose  City of</t>
  </si>
  <si>
    <t>Dinuba  City of</t>
  </si>
  <si>
    <t>California Water Service Company Stockton</t>
  </si>
  <si>
    <t>Casitas Municipal Water District</t>
  </si>
  <si>
    <t>Valley County Water District</t>
  </si>
  <si>
    <t>Sacramento Suburban Water District</t>
  </si>
  <si>
    <t>California Water Service Company Livermore</t>
  </si>
  <si>
    <t>San Jose Water Company</t>
  </si>
  <si>
    <t>Palmdale Water District</t>
  </si>
  <si>
    <t>Great Oaks Water Company Incorporated</t>
  </si>
  <si>
    <t>Rowland Water District</t>
  </si>
  <si>
    <t>Millbrae  City of</t>
  </si>
  <si>
    <t>Folsom  City of</t>
  </si>
  <si>
    <t>Chino  City of</t>
  </si>
  <si>
    <t>Soquel Creek Water District</t>
  </si>
  <si>
    <t>South Tahoe Public Utilities District</t>
  </si>
  <si>
    <t>California Water Service Company Salinas District</t>
  </si>
  <si>
    <t>Hi-Desert Water District</t>
  </si>
  <si>
    <t>Adelanto city of</t>
  </si>
  <si>
    <t>Soledad, City of</t>
  </si>
  <si>
    <t>Redwood City  City of</t>
  </si>
  <si>
    <t>North Marin Water District</t>
  </si>
  <si>
    <t>Golden State Water Company S San Gabriel</t>
  </si>
  <si>
    <t>Marin Municipal Water District</t>
  </si>
  <si>
    <t>Shafter  City of</t>
  </si>
  <si>
    <t>Menlo Park  City of</t>
  </si>
  <si>
    <t>McKinleyville Community Service District</t>
  </si>
  <si>
    <t>Indian Wells Valley Water District</t>
  </si>
  <si>
    <t>East Palo Alto, City of</t>
  </si>
  <si>
    <t>Scotts Valley Water District</t>
  </si>
  <si>
    <t>Brawley  City of</t>
  </si>
  <si>
    <t>Napa  City of</t>
  </si>
  <si>
    <t>Ontario  City of</t>
  </si>
  <si>
    <t>City of Big Bear Lake, Dept of Water &amp; Power</t>
  </si>
  <si>
    <t>Huntington Beach  City of</t>
  </si>
  <si>
    <t>Calaveras County Water District</t>
  </si>
  <si>
    <t>Paradise Irrigation District</t>
  </si>
  <si>
    <t>California Water Service Company Oroville</t>
  </si>
  <si>
    <t>Humboldt Bay Municipal Water District</t>
  </si>
  <si>
    <t>California Water Service Company Mid Peninsula</t>
  </si>
  <si>
    <t>Santa Maria  City of</t>
  </si>
  <si>
    <t>Sweetwater Authority</t>
  </si>
  <si>
    <t>Yuba City  City of</t>
  </si>
  <si>
    <t>Crestline Village Water District</t>
  </si>
  <si>
    <t>Escondido  City of</t>
  </si>
  <si>
    <t>Paramount  City of</t>
  </si>
  <si>
    <t>Los Angeles County Public Works Waterworks District 29</t>
  </si>
  <si>
    <t>Golden State Water Company Norwalk</t>
  </si>
  <si>
    <t>Placer County Water Agency</t>
  </si>
  <si>
    <t>San Gabriel Valley Water Company</t>
  </si>
  <si>
    <t>Corona  City of</t>
  </si>
  <si>
    <t>California-American Water Company San Diego District</t>
  </si>
  <si>
    <t>Burbank  City of</t>
  </si>
  <si>
    <t>Huntington Park  City of</t>
  </si>
  <si>
    <t>Camarillo  City of</t>
  </si>
  <si>
    <t>Amador Water Agency</t>
  </si>
  <si>
    <t>Blythe  City of</t>
  </si>
  <si>
    <t>Sweetwater Springs Water District</t>
  </si>
  <si>
    <t>Golden State Water Company Southwest</t>
  </si>
  <si>
    <t>Vista Irrigation District</t>
  </si>
  <si>
    <t>West Valley Water District</t>
  </si>
  <si>
    <t>California Water Service Company Redwood Valley</t>
  </si>
  <si>
    <t>San Diego  City of</t>
  </si>
  <si>
    <t>Mission Springs Water District</t>
  </si>
  <si>
    <t>Beverly Hills  City of</t>
  </si>
  <si>
    <t>Los Angeles County Public Works Waterworks District 40</t>
  </si>
  <si>
    <t>Nevada Irrigation District</t>
  </si>
  <si>
    <t>Hollister  City of</t>
  </si>
  <si>
    <t>Alameda County Water District</t>
  </si>
  <si>
    <t>Santa Ana  City of</t>
  </si>
  <si>
    <t>Hawthorne  City of</t>
  </si>
  <si>
    <t>Vernon  City of</t>
  </si>
  <si>
    <t>Nipomo Community Services District</t>
  </si>
  <si>
    <t>Fresno  City of</t>
  </si>
  <si>
    <t>Rancho California Water District</t>
  </si>
  <si>
    <t>Rainbow Municipal Water District</t>
  </si>
  <si>
    <t>Valley of the Moon Water District</t>
  </si>
  <si>
    <t>Oceanside  City of</t>
  </si>
  <si>
    <t>Big Bear City Community Services District</t>
  </si>
  <si>
    <t>Western Municipal Water District of Riverside</t>
  </si>
  <si>
    <t>Gilroy  City of</t>
  </si>
  <si>
    <t>Tahoe City Public Utilities District</t>
  </si>
  <si>
    <t>Calexico  City of</t>
  </si>
  <si>
    <t>Inglewood  City of</t>
  </si>
  <si>
    <t>Lompoc  City of</t>
  </si>
  <si>
    <t>Riverbank  City of</t>
  </si>
  <si>
    <t>California Water Service Company Bakersfield</t>
  </si>
  <si>
    <t>Sacramento  City of</t>
  </si>
  <si>
    <t>Petaluma  City of</t>
  </si>
  <si>
    <t>Otay Water District</t>
  </si>
  <si>
    <t>Trabuco Canyon Water District</t>
  </si>
  <si>
    <t>Golden State Water Company Artesia</t>
  </si>
  <si>
    <t>Greenfield, City of</t>
  </si>
  <si>
    <t>Truckee-Donner Public Utilities District</t>
  </si>
  <si>
    <t>Modesto, City of</t>
  </si>
  <si>
    <t>Davis  City of</t>
  </si>
  <si>
    <t>Joshua Basin Water District</t>
  </si>
  <si>
    <t>Marina Coast Water District</t>
  </si>
  <si>
    <t>Golden State Water Company Barstow</t>
  </si>
  <si>
    <t>Tuolumne Utilities District</t>
  </si>
  <si>
    <t xml:space="preserve"> </t>
  </si>
  <si>
    <t>California Water Service Company Willows</t>
  </si>
  <si>
    <t>Sacramento County Water Agency</t>
  </si>
  <si>
    <t>San Buenaventura  City of</t>
  </si>
  <si>
    <t>California Water Service Company Marysville</t>
  </si>
  <si>
    <t>Elk Grove Water Service</t>
  </si>
  <si>
    <t>Santa Clara  City of</t>
  </si>
  <si>
    <t>Newhall County Water District</t>
  </si>
  <si>
    <t>Oxnard  City of</t>
  </si>
  <si>
    <t>Valencia Water Company</t>
  </si>
  <si>
    <t>Sunnyslope County Water District</t>
  </si>
  <si>
    <t>Castaic Lake Water Agency Santa Clarita Water Division</t>
  </si>
  <si>
    <t>Healdsburg  City of</t>
  </si>
  <si>
    <t>Montebello Land and Water Company</t>
  </si>
  <si>
    <t>Exeter  City of</t>
  </si>
  <si>
    <t>Groveland Community Services District</t>
  </si>
  <si>
    <t>Rio Vista, city of</t>
  </si>
  <si>
    <t>Victorville Water District</t>
  </si>
  <si>
    <t>California Water Service Company Visalia</t>
  </si>
  <si>
    <t>California-American Water Company Sacramento District</t>
  </si>
  <si>
    <t>California Water Service Company Selma</t>
  </si>
  <si>
    <t>Woodland  City of</t>
  </si>
  <si>
    <t>California Water Service Company Chico District</t>
  </si>
  <si>
    <t>Atascadero Mutual Water Company</t>
  </si>
  <si>
    <t>Vallejo  City of</t>
  </si>
  <si>
    <t>Golden State Water Company Culver City</t>
  </si>
  <si>
    <t>East Valley Water District</t>
  </si>
  <si>
    <t>Oildale Mutual Water Company</t>
  </si>
  <si>
    <t>California Water Service Company Bear Gulch</t>
  </si>
  <si>
    <t>Buena Park  City of</t>
  </si>
  <si>
    <t>Hillsborough  Town of</t>
  </si>
  <si>
    <t>Crescent City  City of</t>
  </si>
  <si>
    <t>California Water Service Company Dixon, City of</t>
  </si>
  <si>
    <t>Crescenta Valley Water District</t>
  </si>
  <si>
    <t>Redlands  City of</t>
  </si>
  <si>
    <t>San Juan Water District</t>
  </si>
  <si>
    <t>Manteca  City of</t>
  </si>
  <si>
    <t>California Water Service Company Dominguez</t>
  </si>
  <si>
    <t>Diablo Water District</t>
  </si>
  <si>
    <t>California Water Service Company Hermosa/Redondo</t>
  </si>
  <si>
    <t>Santa Fe Springs  City of</t>
  </si>
  <si>
    <t>Yucaipa Valley Water District</t>
  </si>
  <si>
    <t>San Bernardino  City of</t>
  </si>
  <si>
    <t>Carpinteria Valley Water District</t>
  </si>
  <si>
    <t>California Water Service Company Kern River Valley</t>
  </si>
  <si>
    <t>City of Newman Water Department</t>
  </si>
  <si>
    <t>California Water Service Company Los Altos/Suburban</t>
  </si>
  <si>
    <t>Hanford  City of</t>
  </si>
  <si>
    <t>Ceres  City of</t>
  </si>
  <si>
    <t>Oakdale  City of</t>
  </si>
  <si>
    <t>West Kern Water District</t>
  </si>
  <si>
    <t>Paso Robles  City of</t>
  </si>
  <si>
    <t>Pismo Beach  City of</t>
  </si>
  <si>
    <t>Madera  City of</t>
  </si>
  <si>
    <t>Hemet  City of</t>
  </si>
  <si>
    <t>Pomona  City of</t>
  </si>
  <si>
    <t>California Water Service Company Palos Verdes</t>
  </si>
  <si>
    <t>Azusa  City of</t>
  </si>
  <si>
    <t>Colton, City of</t>
  </si>
  <si>
    <t>American Canyon, City of</t>
  </si>
  <si>
    <t>Brea  City of</t>
  </si>
  <si>
    <t>Sonoma  City of</t>
  </si>
  <si>
    <t>Palo Alto  City of</t>
  </si>
  <si>
    <t>Wasco  City of</t>
  </si>
  <si>
    <t>Fairfield  City of</t>
  </si>
  <si>
    <t>Lynwood  City of</t>
  </si>
  <si>
    <t>Tulare, City of</t>
  </si>
  <si>
    <t>La Habra  City of Public Works</t>
  </si>
  <si>
    <t xml:space="preserve">Lathrop, City of </t>
  </si>
  <si>
    <t>California Water Service Company Westlake</t>
  </si>
  <si>
    <t>Livermore  City of Division of Water Resources</t>
  </si>
  <si>
    <t>Banning  City of</t>
  </si>
  <si>
    <t>Benicia  City of</t>
  </si>
  <si>
    <t>Sierra Madre  City of</t>
  </si>
  <si>
    <t>Morgan Hill  City of</t>
  </si>
  <si>
    <t>Golden State Water Company S Arcadia</t>
  </si>
  <si>
    <t>Mammoth Community Water District</t>
  </si>
  <si>
    <t>Antioch  City of</t>
  </si>
  <si>
    <t>Estero Municipal Improvement District</t>
  </si>
  <si>
    <t>Brentwood  City of</t>
  </si>
  <si>
    <t>East Orange County Water District</t>
  </si>
  <si>
    <t>Triunfo Sanitation District / Oak Park Water Service</t>
  </si>
  <si>
    <t>Helix Water District</t>
  </si>
  <si>
    <t>Vallecitos Water District</t>
  </si>
  <si>
    <t>Twentynine Palms Water District</t>
  </si>
  <si>
    <t>Indio  City of</t>
  </si>
  <si>
    <t>Orchard Dale Water District</t>
  </si>
  <si>
    <t>Loma Linda  City of *</t>
  </si>
  <si>
    <t>Pittsburg  City of</t>
  </si>
  <si>
    <t>Fortuna  City of</t>
  </si>
  <si>
    <t>Riverside Highland Water Company</t>
  </si>
  <si>
    <t>Livingston  City of</t>
  </si>
  <si>
    <t>Clovis  City of</t>
  </si>
  <si>
    <t>East Niles Community Service District</t>
  </si>
  <si>
    <t>Shasta Lake  City of</t>
  </si>
  <si>
    <t>Eastern Municipal Water District</t>
  </si>
  <si>
    <t>Perris, City of</t>
  </si>
  <si>
    <t>El Monte  City of</t>
  </si>
  <si>
    <t>Lincoln Avenue Water Company</t>
  </si>
  <si>
    <t>Vacaville  City of</t>
  </si>
  <si>
    <t>Suisun-Solano Water Authority</t>
  </si>
  <si>
    <t>Lakeside Water District</t>
  </si>
  <si>
    <t>San Clemente  City of</t>
  </si>
  <si>
    <t>Lomita  City of</t>
  </si>
  <si>
    <t>Downey  City of</t>
  </si>
  <si>
    <t>Golden State Water Company West Orange</t>
  </si>
  <si>
    <t>Quartz Hill Water District</t>
  </si>
  <si>
    <t>Bellflower-Somerset Mutual Water Company</t>
  </si>
  <si>
    <t>Lincoln  City of</t>
  </si>
  <si>
    <t>Beaumont-Cherry Valley Water District</t>
  </si>
  <si>
    <t>Vaughn Water Company</t>
  </si>
  <si>
    <t>Cambria Community Services District</t>
  </si>
  <si>
    <t>Humboldt Community Service District</t>
  </si>
  <si>
    <t>Mesa Water District</t>
  </si>
  <si>
    <t>Port Hueneme  City of</t>
  </si>
  <si>
    <t>San Gabriel County Water District</t>
  </si>
  <si>
    <t>Eureka  City of</t>
  </si>
  <si>
    <t>El Toro Water District</t>
  </si>
  <si>
    <t>Suburban Water Systems San Jose Hills</t>
  </si>
  <si>
    <t>Rosamond Community Service District</t>
  </si>
  <si>
    <t>Lodi  City of Public Works Department</t>
  </si>
  <si>
    <t>Lakewood  City of</t>
  </si>
  <si>
    <t>Sunny Slope Water Company</t>
  </si>
  <si>
    <t>Patterson  City of</t>
  </si>
  <si>
    <t>Golden State Water Company Placentia</t>
  </si>
  <si>
    <t>Garden Grove  City of</t>
  </si>
  <si>
    <t>Merced  City of</t>
  </si>
  <si>
    <t>Phelan Pinon Hills Community Services District</t>
  </si>
  <si>
    <t>San Gabriel Valley Fontana Water Company</t>
  </si>
  <si>
    <t>El Segundo  City of</t>
  </si>
  <si>
    <t>Hesperia Water District City of</t>
  </si>
  <si>
    <t>Sanger  City of</t>
  </si>
  <si>
    <t>Moulton Niguel Water District</t>
  </si>
  <si>
    <t>North Tahoe Public Utility District</t>
  </si>
  <si>
    <t>Lemoore  City of</t>
  </si>
  <si>
    <t>Cerritos  City of</t>
  </si>
  <si>
    <t>Rio Linda - Elverta Community Water District</t>
  </si>
  <si>
    <t>Del Oro Water Company</t>
  </si>
  <si>
    <t>San Jacinto  City of</t>
  </si>
  <si>
    <t>Laguna Beach County Water District</t>
  </si>
  <si>
    <t>California-American Water Company Los Angeles District</t>
  </si>
  <si>
    <t>Santa Paula  City of</t>
  </si>
  <si>
    <t>California-American Water Ventura District</t>
  </si>
  <si>
    <t>South Coast Water District</t>
  </si>
  <si>
    <t>Whittier  City of</t>
  </si>
  <si>
    <t>Coachella  City of</t>
  </si>
  <si>
    <t>Fullerton  City of</t>
  </si>
  <si>
    <t>Kerman, City of</t>
  </si>
  <si>
    <t>Olivehurst Public Utility District</t>
  </si>
  <si>
    <t>San Dieguito Water District</t>
  </si>
  <si>
    <t>Santa Margarita Water District</t>
  </si>
  <si>
    <t>San Fernando  City of</t>
  </si>
  <si>
    <t>Arroyo Grande  City of</t>
  </si>
  <si>
    <t>Padre Dam Municipal Water District</t>
  </si>
  <si>
    <t>Linda County Water District</t>
  </si>
  <si>
    <t>Monterey Park  City of</t>
  </si>
  <si>
    <t>Newport Beach  City of</t>
  </si>
  <si>
    <t>California City  City of</t>
  </si>
  <si>
    <t>Ventura County Waterworks District No. 8</t>
  </si>
  <si>
    <t>Norwalk City of</t>
  </si>
  <si>
    <t>Bakman Water Company</t>
  </si>
  <si>
    <t>Glendale  City of</t>
  </si>
  <si>
    <t>Orange  City of</t>
  </si>
  <si>
    <t>Fair Oaks Water District</t>
  </si>
  <si>
    <t>Tustin  City of</t>
  </si>
  <si>
    <t>San Bernardino County Service Area 64</t>
  </si>
  <si>
    <t>Chino Hills  City of</t>
  </si>
  <si>
    <t>Pasadena  City of</t>
  </si>
  <si>
    <t>Alhambra  City of</t>
  </si>
  <si>
    <t>Galt  City of</t>
  </si>
  <si>
    <t>Apple Valley Ranchos Water Company</t>
  </si>
  <si>
    <t>Pico Rivera  City of</t>
  </si>
  <si>
    <t>Thousand Oaks  City of</t>
  </si>
  <si>
    <t>Golden State Water Company Cowan Heights</t>
  </si>
  <si>
    <t>Manhattan Beach  City of</t>
  </si>
  <si>
    <t>Walnut Valley Water District</t>
  </si>
  <si>
    <t>Golden State Water Company Simi Valley</t>
  </si>
  <si>
    <t>Ventura County Waterworks District No 1</t>
  </si>
  <si>
    <t>Carlsbad Municipal Water District</t>
  </si>
  <si>
    <t>Lamont Public Utility District</t>
  </si>
  <si>
    <t>West Sacramento  City of</t>
  </si>
  <si>
    <t>South Pasadena  City of</t>
  </si>
  <si>
    <t>Las Virgenes Municipal Water District</t>
  </si>
  <si>
    <t>Redding  City of</t>
  </si>
  <si>
    <t>Golden State Water Company San Dimas</t>
  </si>
  <si>
    <t>Ramona Municipal Water District</t>
  </si>
  <si>
    <t>Monrovia  City of</t>
  </si>
  <si>
    <t>Arvin Community Services District</t>
  </si>
  <si>
    <t>Suburban Water Systems Whittier/La Mirada</t>
  </si>
  <si>
    <t>Georgetown Divide Public Utilities District</t>
  </si>
  <si>
    <t>Rubidoux Community Service District</t>
  </si>
  <si>
    <t>San Juan Capistrano  City of</t>
  </si>
  <si>
    <t>Rincon Del Diablo Municipal Water District</t>
  </si>
  <si>
    <t>Rubio Canyon Land and Water Association</t>
  </si>
  <si>
    <t>San Bernardino County Service Area 70</t>
  </si>
  <si>
    <t xml:space="preserve">Covina  City of </t>
  </si>
  <si>
    <t>Golden State Water Company Ojai</t>
  </si>
  <si>
    <t>Serrano Water District</t>
  </si>
  <si>
    <t>Pico Water District</t>
  </si>
  <si>
    <t>Discovery Bay Community Services District</t>
  </si>
  <si>
    <t>Winton Water &amp; Sanitary District</t>
  </si>
  <si>
    <t>Bakersfield  City of</t>
  </si>
  <si>
    <t>Arcadia  City of</t>
  </si>
  <si>
    <t>Golden State Water Company Claremont</t>
  </si>
  <si>
    <t>Upland  City of</t>
  </si>
  <si>
    <t>Alco Water Service</t>
  </si>
  <si>
    <t>Grover Beach  City of</t>
  </si>
  <si>
    <t>Valley Water Company</t>
  </si>
  <si>
    <t>Susanville  City of</t>
  </si>
  <si>
    <t>Cucamonga Valley Water District</t>
  </si>
  <si>
    <t>Desert Water Agency</t>
  </si>
  <si>
    <t>La Verne  City of</t>
  </si>
  <si>
    <t>Glendora  City of</t>
  </si>
  <si>
    <t>Santa Fe Irrigation District</t>
  </si>
  <si>
    <t>Bella Vista Water District</t>
  </si>
  <si>
    <t>Poway  City of</t>
  </si>
  <si>
    <t>Kingsburg, City of</t>
  </si>
  <si>
    <t>Golden State Water Company Cordova</t>
  </si>
  <si>
    <t>Rialto  City of</t>
  </si>
  <si>
    <t>Fruitridge Vista Water Company</t>
  </si>
  <si>
    <t>Torrance  City of</t>
  </si>
  <si>
    <t>Ripon  City of</t>
  </si>
  <si>
    <t>Fallbrook Public Utility District</t>
  </si>
  <si>
    <t>Valley Center Municipal Water District</t>
  </si>
  <si>
    <t>Corcoran City of</t>
  </si>
  <si>
    <t>Red Bluff  City of</t>
  </si>
  <si>
    <t>Golden State Water Company Orcutt</t>
  </si>
  <si>
    <t>Lee Lake Water District</t>
  </si>
  <si>
    <t>South Feather Water and Power Agency</t>
  </si>
  <si>
    <t>San Lorenzo Valley Water District</t>
  </si>
  <si>
    <t>Anderson, City of</t>
  </si>
  <si>
    <t>Pinedale County Water District</t>
  </si>
  <si>
    <t>Atwater  City of</t>
  </si>
  <si>
    <t>Fillmore  City of</t>
  </si>
  <si>
    <t>Madera County</t>
  </si>
  <si>
    <t>Montecito Water District</t>
  </si>
  <si>
    <t>Myoma Dunes Mutual Water Company</t>
  </si>
  <si>
    <t>Norco  City of</t>
  </si>
  <si>
    <t>Porterville  City of</t>
  </si>
  <si>
    <t>Statewide</t>
  </si>
  <si>
    <t>Total Water Production</t>
  </si>
  <si>
    <t>Total Water
Saved</t>
  </si>
  <si>
    <t>Percent Saved</t>
  </si>
  <si>
    <t>2013
(Jun - Feb)</t>
  </si>
  <si>
    <t>2014/15
(Jun-14 - Feb-15)</t>
  </si>
  <si>
    <t>(Jun-14 - Feb-15, compared to 2013, gallons)</t>
  </si>
  <si>
    <t>Tier</t>
  </si>
  <si>
    <t>Conservation Standard</t>
  </si>
  <si>
    <t>Estimated Savings (Gallons)</t>
  </si>
  <si>
    <t xml:space="preserve"> Jul-Sep 2014 R-GPCD</t>
  </si>
  <si>
    <t>R-GPCD Range</t>
  </si>
  <si>
    <t># of Suppliers in Range</t>
  </si>
  <si>
    <t>From</t>
  </si>
  <si>
    <t>To</t>
  </si>
  <si>
    <t>Estimated Water Savings (acre-feet)</t>
  </si>
  <si>
    <t>Estimated Water Savings (%)</t>
  </si>
  <si>
    <t>(Jun-14 - Feb-15, compared to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</si>
</sst>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rgb="FFDDEBF7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DEBF7"/>
      </bottom>
      <diagonal/>
    </border>
    <border>
      <left style="thin">
        <color indexed="64"/>
      </left>
      <right style="thin">
        <color indexed="64"/>
      </right>
      <top style="thin">
        <color rgb="FFDDEBF7"/>
      </top>
      <bottom style="thin">
        <color indexed="64"/>
      </bottom>
      <diagonal/>
    </border>
    <border>
      <left style="thin">
        <color rgb="FF9BC2E6"/>
      </left>
      <right style="thin">
        <color rgb="FF9BC2E6"/>
      </right>
      <top/>
      <bottom/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BC2E6"/>
      </left>
      <right/>
      <top/>
      <bottom/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 style="thin">
        <color indexed="64"/>
      </left>
      <right/>
      <top style="thin">
        <color indexed="64"/>
      </top>
      <bottom style="thin">
        <color rgb="FFDDEBF7"/>
      </bottom>
      <diagonal/>
    </border>
    <border>
      <left/>
      <right style="thin">
        <color indexed="64"/>
      </right>
      <top style="thin">
        <color indexed="64"/>
      </top>
      <bottom style="thin">
        <color rgb="FFDDEBF7"/>
      </bottom>
      <diagonal/>
    </border>
    <border>
      <left style="thin">
        <color indexed="64"/>
      </left>
      <right/>
      <top style="thin">
        <color rgb="FFDDEBF7"/>
      </top>
      <bottom style="thin">
        <color indexed="64"/>
      </bottom>
      <diagonal/>
    </border>
    <border>
      <left/>
      <right style="thin">
        <color indexed="64"/>
      </right>
      <top style="thin">
        <color rgb="FFDDEBF7"/>
      </top>
      <bottom style="thin">
        <color indexed="64"/>
      </bottom>
      <diagonal/>
    </border>
    <border>
      <left/>
      <right style="thin">
        <color rgb="FF9BC2E6"/>
      </right>
      <top/>
      <bottom/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1" applyNumberFormat="1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65" fontId="0" fillId="0" borderId="0" xfId="1" applyNumberFormat="1" applyFont="1" applyAlignment="1">
      <alignment horizontal="center"/>
    </xf>
    <xf numFmtId="3" fontId="2" fillId="2" borderId="1" xfId="1" applyNumberFormat="1" applyFont="1" applyFill="1" applyBorder="1" applyAlignment="1">
      <alignment horizontal="center" wrapText="1"/>
    </xf>
    <xf numFmtId="3" fontId="2" fillId="2" borderId="5" xfId="1" applyNumberFormat="1" applyFont="1" applyFill="1" applyBorder="1" applyAlignment="1">
      <alignment horizontal="center" wrapText="1"/>
    </xf>
    <xf numFmtId="1" fontId="2" fillId="2" borderId="5" xfId="1" applyNumberFormat="1" applyFont="1" applyFill="1" applyBorder="1" applyAlignment="1">
      <alignment horizontal="center" wrapText="1"/>
    </xf>
    <xf numFmtId="0" fontId="8" fillId="0" borderId="0" xfId="0" applyFont="1"/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9" fillId="0" borderId="0" xfId="0" applyFont="1"/>
    <xf numFmtId="3" fontId="4" fillId="0" borderId="7" xfId="1" applyNumberFormat="1" applyFont="1" applyBorder="1" applyAlignment="1">
      <alignment horizontal="right" indent="2"/>
    </xf>
    <xf numFmtId="3" fontId="4" fillId="0" borderId="13" xfId="1" applyNumberFormat="1" applyFont="1" applyBorder="1" applyAlignment="1">
      <alignment horizontal="right" indent="2"/>
    </xf>
    <xf numFmtId="3" fontId="4" fillId="0" borderId="3" xfId="0" applyNumberFormat="1" applyFont="1" applyBorder="1" applyAlignment="1">
      <alignment horizontal="right" indent="2"/>
    </xf>
    <xf numFmtId="9" fontId="4" fillId="0" borderId="7" xfId="2" applyFont="1" applyBorder="1" applyAlignment="1">
      <alignment horizontal="right" indent="2"/>
    </xf>
    <xf numFmtId="3" fontId="4" fillId="0" borderId="7" xfId="1" applyNumberFormat="1" applyFont="1" applyFill="1" applyBorder="1" applyAlignment="1">
      <alignment horizontal="right" indent="2"/>
    </xf>
    <xf numFmtId="3" fontId="4" fillId="0" borderId="13" xfId="1" applyNumberFormat="1" applyFont="1" applyFill="1" applyBorder="1" applyAlignment="1">
      <alignment horizontal="right" indent="2"/>
    </xf>
    <xf numFmtId="3" fontId="4" fillId="0" borderId="3" xfId="0" applyNumberFormat="1" applyFont="1" applyFill="1" applyBorder="1" applyAlignment="1">
      <alignment horizontal="right" indent="2"/>
    </xf>
    <xf numFmtId="9" fontId="4" fillId="0" borderId="7" xfId="2" applyFont="1" applyFill="1" applyBorder="1" applyAlignment="1">
      <alignment horizontal="right" indent="2"/>
    </xf>
    <xf numFmtId="0" fontId="0" fillId="0" borderId="0" xfId="0" applyFill="1"/>
    <xf numFmtId="3" fontId="4" fillId="0" borderId="8" xfId="1" applyNumberFormat="1" applyFont="1" applyFill="1" applyBorder="1" applyAlignment="1">
      <alignment horizontal="right" indent="2"/>
    </xf>
    <xf numFmtId="3" fontId="4" fillId="0" borderId="14" xfId="1" applyNumberFormat="1" applyFont="1" applyFill="1" applyBorder="1" applyAlignment="1">
      <alignment horizontal="right" indent="2"/>
    </xf>
    <xf numFmtId="3" fontId="4" fillId="0" borderId="4" xfId="0" applyNumberFormat="1" applyFont="1" applyFill="1" applyBorder="1" applyAlignment="1">
      <alignment horizontal="right" indent="2"/>
    </xf>
    <xf numFmtId="0" fontId="0" fillId="0" borderId="0" xfId="0" applyAlignment="1">
      <alignment horizontal="right" indent="3"/>
    </xf>
    <xf numFmtId="2" fontId="0" fillId="0" borderId="0" xfId="0" applyNumberFormat="1" applyAlignment="1">
      <alignment horizontal="right" indent="3"/>
    </xf>
    <xf numFmtId="3" fontId="0" fillId="0" borderId="0" xfId="1" applyNumberFormat="1" applyFont="1" applyAlignment="1">
      <alignment horizontal="right" indent="3"/>
    </xf>
    <xf numFmtId="0" fontId="0" fillId="0" borderId="21" xfId="0" applyBorder="1"/>
    <xf numFmtId="0" fontId="0" fillId="0" borderId="20" xfId="0" applyBorder="1"/>
    <xf numFmtId="0" fontId="0" fillId="0" borderId="17" xfId="0" applyBorder="1"/>
    <xf numFmtId="0" fontId="0" fillId="0" borderId="18" xfId="0" applyBorder="1"/>
    <xf numFmtId="0" fontId="0" fillId="0" borderId="22" xfId="0" applyBorder="1"/>
    <xf numFmtId="9" fontId="0" fillId="0" borderId="21" xfId="2" applyFont="1" applyBorder="1"/>
    <xf numFmtId="0" fontId="0" fillId="0" borderId="15" xfId="0" applyBorder="1" applyAlignment="1">
      <alignment horizontal="center"/>
    </xf>
    <xf numFmtId="9" fontId="2" fillId="2" borderId="6" xfId="2" applyFont="1" applyFill="1" applyBorder="1" applyAlignment="1">
      <alignment horizontal="center" vertical="center" wrapText="1"/>
    </xf>
    <xf numFmtId="9" fontId="0" fillId="0" borderId="0" xfId="2" applyFont="1"/>
    <xf numFmtId="0" fontId="3" fillId="0" borderId="19" xfId="0" applyFont="1" applyBorder="1"/>
    <xf numFmtId="0" fontId="3" fillId="0" borderId="20" xfId="0" applyFont="1" applyBorder="1"/>
    <xf numFmtId="0" fontId="0" fillId="0" borderId="19" xfId="0" applyBorder="1"/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9" fontId="0" fillId="0" borderId="19" xfId="2" applyFont="1" applyBorder="1"/>
    <xf numFmtId="2" fontId="0" fillId="0" borderId="23" xfId="0" applyNumberFormat="1" applyBorder="1"/>
    <xf numFmtId="2" fontId="0" fillId="0" borderId="18" xfId="0" applyNumberFormat="1" applyBorder="1"/>
    <xf numFmtId="1" fontId="0" fillId="0" borderId="16" xfId="0" applyNumberFormat="1" applyBorder="1" applyAlignment="1">
      <alignment horizontal="center"/>
    </xf>
    <xf numFmtId="164" fontId="0" fillId="0" borderId="0" xfId="1" applyNumberFormat="1" applyFont="1" applyAlignment="1">
      <alignment horizontal="right" indent="3"/>
    </xf>
    <xf numFmtId="9" fontId="2" fillId="2" borderId="5" xfId="2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/>
    </xf>
    <xf numFmtId="3" fontId="5" fillId="0" borderId="13" xfId="1" applyNumberFormat="1" applyFont="1" applyFill="1" applyBorder="1" applyAlignment="1">
      <alignment horizontal="right" indent="2"/>
    </xf>
    <xf numFmtId="3" fontId="5" fillId="0" borderId="3" xfId="0" applyNumberFormat="1" applyFont="1" applyFill="1" applyBorder="1" applyAlignment="1">
      <alignment horizontal="right" indent="2"/>
    </xf>
    <xf numFmtId="9" fontId="5" fillId="0" borderId="7" xfId="2" applyFont="1" applyFill="1" applyBorder="1" applyAlignment="1">
      <alignment horizontal="right" indent="2"/>
    </xf>
    <xf numFmtId="165" fontId="5" fillId="0" borderId="7" xfId="1" applyNumberFormat="1" applyFont="1" applyFill="1" applyBorder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9" fontId="5" fillId="0" borderId="0" xfId="2" applyFont="1" applyFill="1"/>
    <xf numFmtId="9" fontId="0" fillId="0" borderId="20" xfId="2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5" fontId="10" fillId="0" borderId="7" xfId="1" applyNumberFormat="1" applyFont="1" applyBorder="1" applyAlignment="1">
      <alignment horizontal="center"/>
    </xf>
    <xf numFmtId="164" fontId="10" fillId="0" borderId="7" xfId="1" applyNumberFormat="1" applyFont="1" applyBorder="1" applyAlignment="1">
      <alignment horizontal="center"/>
    </xf>
    <xf numFmtId="0" fontId="10" fillId="0" borderId="7" xfId="0" applyFont="1" applyBorder="1"/>
    <xf numFmtId="165" fontId="10" fillId="0" borderId="0" xfId="1" applyNumberFormat="1" applyFont="1" applyBorder="1" applyAlignment="1">
      <alignment horizontal="center"/>
    </xf>
    <xf numFmtId="9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OSI/Drought%20Conservation/Monthly%20Reporting%20Data/February%202015/February%20Conservation%20Data%20k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aterboards.ca.gov/waterrights/water_issues/programs/drought/docs/emergency_regulations/proposal_25percent_waterusereduction0408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ttributes"/>
      <sheetName val="d2a67293-cc9b-461c-bc80-a0691f7"/>
      <sheetName val="Reporting Pivot"/>
      <sheetName val="Reporting Chart"/>
      <sheetName val="Mandatory Pivot"/>
      <sheetName val="Mandatory Chart"/>
      <sheetName val="Trend Pivot-Statewide Monthly"/>
      <sheetName val="Trend Chart-Statewide Monthly"/>
      <sheetName val="Trend Chart-Statewide Reduction"/>
      <sheetName val="Trend Pivot - Hydro Reduction"/>
      <sheetName val="Hydro Region Chart"/>
      <sheetName val="Hydro R-GPCD Pivot Table"/>
      <sheetName val="Hydro T-GPCD Pivot &amp; Chart"/>
    </sheetNames>
    <sheetDataSet>
      <sheetData sheetId="0"/>
      <sheetData sheetId="1">
        <row r="1">
          <cell r="A1" t="str">
            <v>UWSID</v>
          </cell>
          <cell r="B1" t="str">
            <v>UWSName</v>
          </cell>
          <cell r="C1" t="str">
            <v>HydroRegion</v>
          </cell>
          <cell r="D1" t="str">
            <v>PurveyorType</v>
          </cell>
          <cell r="E1" t="str">
            <v>Email</v>
          </cell>
        </row>
        <row r="2">
          <cell r="A2">
            <v>291</v>
          </cell>
          <cell r="B2" t="str">
            <v>East Bay Municipal Utilities District</v>
          </cell>
          <cell r="C2" t="str">
            <v>San Francisco Bay</v>
          </cell>
          <cell r="D2" t="str">
            <v>R</v>
          </cell>
          <cell r="E2" t="str">
            <v>pjain@ebmud.com</v>
          </cell>
        </row>
        <row r="3">
          <cell r="A3">
            <v>292</v>
          </cell>
          <cell r="B3" t="str">
            <v>Morro Bay  City of</v>
          </cell>
          <cell r="C3" t="str">
            <v>Central Coast</v>
          </cell>
          <cell r="D3" t="str">
            <v>R</v>
          </cell>
          <cell r="E3" t="str">
            <v>dhanson@morro-bay.ca.us</v>
          </cell>
        </row>
        <row r="4">
          <cell r="A4">
            <v>294</v>
          </cell>
          <cell r="B4" t="str">
            <v>Yorba Linda Water District</v>
          </cell>
          <cell r="C4" t="str">
            <v>South Coast</v>
          </cell>
          <cell r="D4" t="str">
            <v>R</v>
          </cell>
          <cell r="E4" t="str">
            <v>cbotts@ylwd.com</v>
          </cell>
        </row>
        <row r="5">
          <cell r="A5">
            <v>295</v>
          </cell>
          <cell r="B5" t="str">
            <v>Long Beach  City of</v>
          </cell>
          <cell r="C5" t="str">
            <v>South Coast</v>
          </cell>
          <cell r="D5" t="str">
            <v>R</v>
          </cell>
          <cell r="E5" t="str">
            <v>drinc@waterboards.ca.gov</v>
          </cell>
        </row>
        <row r="6">
          <cell r="A6">
            <v>296</v>
          </cell>
          <cell r="B6" t="str">
            <v>Alameda County Flood Control and Water Conservation District Zone 7</v>
          </cell>
          <cell r="C6" t="str">
            <v>San Francisco Bay</v>
          </cell>
          <cell r="D6" t="str">
            <v>W</v>
          </cell>
        </row>
        <row r="7">
          <cell r="A7">
            <v>297</v>
          </cell>
          <cell r="B7" t="str">
            <v>Los Banos, City of</v>
          </cell>
          <cell r="C7" t="str">
            <v>San Joaquin River</v>
          </cell>
          <cell r="D7" t="str">
            <v>R</v>
          </cell>
          <cell r="E7" t="str">
            <v>randy.williamson@losbanos.org</v>
          </cell>
        </row>
        <row r="8">
          <cell r="A8">
            <v>298</v>
          </cell>
          <cell r="B8" t="str">
            <v>Turlock  City of</v>
          </cell>
          <cell r="C8" t="str">
            <v>San Joaquin River</v>
          </cell>
          <cell r="D8" t="str">
            <v>R</v>
          </cell>
          <cell r="E8" t="str">
            <v>mcooke@turlock.ca.us</v>
          </cell>
        </row>
        <row r="9">
          <cell r="A9">
            <v>299</v>
          </cell>
          <cell r="B9" t="str">
            <v>Jurupa Community Service District</v>
          </cell>
          <cell r="C9" t="str">
            <v>South Coast</v>
          </cell>
          <cell r="D9" t="str">
            <v>R</v>
          </cell>
          <cell r="E9" t="str">
            <v>aloukeh@jcsd.us</v>
          </cell>
        </row>
        <row r="10">
          <cell r="A10">
            <v>301</v>
          </cell>
          <cell r="B10" t="str">
            <v>Coastside County Water District</v>
          </cell>
          <cell r="C10" t="str">
            <v>San Francisco Bay</v>
          </cell>
          <cell r="D10" t="str">
            <v>R</v>
          </cell>
          <cell r="E10" t="str">
            <v>cbrennan@coastsidewater.org</v>
          </cell>
        </row>
        <row r="11">
          <cell r="A11">
            <v>302</v>
          </cell>
          <cell r="B11" t="str">
            <v>Citrus Heights Water District</v>
          </cell>
          <cell r="C11" t="str">
            <v>Sacramento River</v>
          </cell>
          <cell r="D11" t="str">
            <v>R</v>
          </cell>
          <cell r="E11" t="str">
            <v>rmeurer@chwd.org</v>
          </cell>
        </row>
        <row r="12">
          <cell r="A12">
            <v>303</v>
          </cell>
          <cell r="B12" t="str">
            <v>Burlingame  City of</v>
          </cell>
          <cell r="C12" t="str">
            <v>San Francisco Bay</v>
          </cell>
          <cell r="D12" t="str">
            <v>R</v>
          </cell>
          <cell r="E12" t="str">
            <v>mzucca@ekiconsult.com</v>
          </cell>
        </row>
        <row r="13">
          <cell r="A13">
            <v>305</v>
          </cell>
          <cell r="B13" t="str">
            <v>Orange Vale Water Company</v>
          </cell>
          <cell r="C13" t="str">
            <v>Sacramento River</v>
          </cell>
          <cell r="D13" t="str">
            <v>R</v>
          </cell>
          <cell r="E13" t="str">
            <v>jduran@orangevalewater.com</v>
          </cell>
        </row>
        <row r="14">
          <cell r="A14">
            <v>307</v>
          </cell>
          <cell r="B14" t="str">
            <v>Dublin San Ramon Services District</v>
          </cell>
          <cell r="C14" t="str">
            <v>San Francisco Bay</v>
          </cell>
          <cell r="D14" t="str">
            <v>R</v>
          </cell>
          <cell r="E14" t="str">
            <v>kolodzie@dsrsd.com</v>
          </cell>
        </row>
        <row r="15">
          <cell r="A15">
            <v>309</v>
          </cell>
          <cell r="B15" t="str">
            <v>Los Angeles Department of Water and Power</v>
          </cell>
          <cell r="C15" t="str">
            <v>South Coast</v>
          </cell>
          <cell r="D15" t="str">
            <v>R</v>
          </cell>
          <cell r="E15" t="str">
            <v>penny.falcon@ladwp.com</v>
          </cell>
        </row>
        <row r="16">
          <cell r="A16">
            <v>310</v>
          </cell>
          <cell r="B16" t="str">
            <v>Camrosa Water District</v>
          </cell>
          <cell r="C16" t="str">
            <v>South Coast</v>
          </cell>
          <cell r="D16" t="str">
            <v>RW</v>
          </cell>
          <cell r="E16" t="str">
            <v>ianp@camrosa.com</v>
          </cell>
        </row>
        <row r="17">
          <cell r="A17">
            <v>311</v>
          </cell>
          <cell r="B17" t="str">
            <v>El Dorado Irrigation District</v>
          </cell>
          <cell r="C17" t="str">
            <v>Sacramento River</v>
          </cell>
          <cell r="D17" t="str">
            <v>R</v>
          </cell>
          <cell r="E17" t="str">
            <v>jmurphy@eid.org</v>
          </cell>
        </row>
        <row r="18">
          <cell r="A18">
            <v>312</v>
          </cell>
          <cell r="B18" t="str">
            <v>El Centro  City of</v>
          </cell>
          <cell r="C18" t="str">
            <v>Colorado River</v>
          </cell>
          <cell r="D18" t="str">
            <v>R</v>
          </cell>
          <cell r="E18" t="str">
            <v>RHines@ci.el-centro.ca.us</v>
          </cell>
        </row>
        <row r="19">
          <cell r="A19">
            <v>313</v>
          </cell>
          <cell r="B19" t="str">
            <v>Milpitas  City of</v>
          </cell>
          <cell r="C19" t="str">
            <v>San Francisco Bay</v>
          </cell>
          <cell r="D19" t="str">
            <v>R</v>
          </cell>
          <cell r="E19" t="str">
            <v>jleung@ci.milpitas.ca.gov</v>
          </cell>
        </row>
        <row r="20">
          <cell r="A20">
            <v>315</v>
          </cell>
          <cell r="B20" t="str">
            <v>Santa Rosa  City of</v>
          </cell>
          <cell r="C20" t="str">
            <v>North Coast</v>
          </cell>
          <cell r="D20" t="str">
            <v>R</v>
          </cell>
          <cell r="E20" t="str">
            <v>jburke@srcity.org</v>
          </cell>
        </row>
        <row r="21">
          <cell r="A21">
            <v>317</v>
          </cell>
          <cell r="B21" t="str">
            <v>Westminster  City of</v>
          </cell>
          <cell r="C21" t="str">
            <v>South Coast</v>
          </cell>
          <cell r="D21" t="str">
            <v>R</v>
          </cell>
          <cell r="E21" t="str">
            <v>pkalix@westminster-ca.gov</v>
          </cell>
        </row>
        <row r="22">
          <cell r="A22">
            <v>318</v>
          </cell>
          <cell r="B22" t="str">
            <v>Mid-Peninsula Water District</v>
          </cell>
          <cell r="C22" t="str">
            <v>San Francisco Bay</v>
          </cell>
          <cell r="D22" t="str">
            <v>R</v>
          </cell>
          <cell r="E22" t="str">
            <v>jeanettek@midpeninsulawater.org</v>
          </cell>
        </row>
        <row r="23">
          <cell r="A23">
            <v>319</v>
          </cell>
          <cell r="B23" t="str">
            <v>Olivenhain Municipal Water District</v>
          </cell>
          <cell r="C23" t="str">
            <v>South Coast</v>
          </cell>
          <cell r="D23" t="str">
            <v>RW</v>
          </cell>
          <cell r="E23" t="str">
            <v>tchase@olivenhain.com</v>
          </cell>
        </row>
        <row r="24">
          <cell r="A24">
            <v>320</v>
          </cell>
          <cell r="B24" t="str">
            <v>Daly City  City of</v>
          </cell>
          <cell r="C24" t="str">
            <v>San Francisco Bay</v>
          </cell>
          <cell r="D24" t="str">
            <v>R</v>
          </cell>
          <cell r="E24" t="str">
            <v>croyer@dalycity.org</v>
          </cell>
        </row>
        <row r="25">
          <cell r="A25">
            <v>321</v>
          </cell>
          <cell r="B25" t="str">
            <v>Delano  City of</v>
          </cell>
          <cell r="C25" t="str">
            <v>Tulare Lake</v>
          </cell>
          <cell r="D25" t="str">
            <v>R</v>
          </cell>
          <cell r="E25" t="str">
            <v>cwilson@cityofdelano.org</v>
          </cell>
        </row>
        <row r="26">
          <cell r="A26">
            <v>324</v>
          </cell>
          <cell r="B26" t="str">
            <v>Anaheim  City of</v>
          </cell>
          <cell r="C26" t="str">
            <v>South Coast</v>
          </cell>
          <cell r="D26" t="str">
            <v>R</v>
          </cell>
          <cell r="E26" t="str">
            <v>ashaikh@anaheim.net</v>
          </cell>
        </row>
        <row r="27">
          <cell r="A27">
            <v>325</v>
          </cell>
          <cell r="B27" t="str">
            <v>Elsinore Valley Municipal Water District</v>
          </cell>
          <cell r="C27" t="str">
            <v>South Coast</v>
          </cell>
          <cell r="D27" t="str">
            <v>RW</v>
          </cell>
          <cell r="E27" t="str">
            <v>wresources@evmwd.net</v>
          </cell>
        </row>
        <row r="28">
          <cell r="A28">
            <v>326</v>
          </cell>
          <cell r="B28" t="str">
            <v>Coachella Valley Water District</v>
          </cell>
          <cell r="C28" t="str">
            <v>Colorado River</v>
          </cell>
          <cell r="D28" t="str">
            <v>R</v>
          </cell>
          <cell r="E28" t="str">
            <v>dkoller@cvwd.org</v>
          </cell>
        </row>
        <row r="29">
          <cell r="A29">
            <v>327</v>
          </cell>
          <cell r="B29" t="str">
            <v>Lake Hemet Municipal Water District</v>
          </cell>
          <cell r="C29" t="str">
            <v>South Coast</v>
          </cell>
          <cell r="D29" t="str">
            <v>R</v>
          </cell>
          <cell r="E29" t="str">
            <v>mgow@lhmwd.org</v>
          </cell>
        </row>
        <row r="30">
          <cell r="A30">
            <v>328</v>
          </cell>
          <cell r="B30" t="str">
            <v>Carmichael Water District</v>
          </cell>
          <cell r="C30" t="str">
            <v>Sacramento River</v>
          </cell>
          <cell r="D30" t="str">
            <v>R</v>
          </cell>
          <cell r="E30" t="str">
            <v>memmerson@waterboards.ca.gov</v>
          </cell>
        </row>
        <row r="31">
          <cell r="A31">
            <v>329</v>
          </cell>
          <cell r="B31" t="str">
            <v>San Diego County Water Authority</v>
          </cell>
          <cell r="C31" t="str">
            <v>South Coast</v>
          </cell>
          <cell r="D31" t="str">
            <v>W</v>
          </cell>
          <cell r="E31" t="str">
            <v>vsturm@delmar.ca.us</v>
          </cell>
        </row>
        <row r="32">
          <cell r="A32">
            <v>330</v>
          </cell>
          <cell r="B32" t="str">
            <v>Monte Vista Water District</v>
          </cell>
          <cell r="C32" t="str">
            <v>South Coast</v>
          </cell>
          <cell r="D32" t="str">
            <v>RW</v>
          </cell>
          <cell r="E32" t="str">
            <v>jscottcoe@mvwd.org</v>
          </cell>
        </row>
        <row r="33">
          <cell r="A33">
            <v>331</v>
          </cell>
          <cell r="B33" t="str">
            <v>Pleasanton  City of</v>
          </cell>
          <cell r="C33" t="str">
            <v>San Francisco Bay</v>
          </cell>
          <cell r="D33" t="str">
            <v>R</v>
          </cell>
          <cell r="E33" t="str">
            <v>dmartin@cityofpleasantonca.gov</v>
          </cell>
        </row>
        <row r="34">
          <cell r="A34">
            <v>332</v>
          </cell>
          <cell r="B34" t="str">
            <v>Sonoma County Water Agency</v>
          </cell>
          <cell r="C34" t="str">
            <v>North Coast</v>
          </cell>
          <cell r="D34" t="str">
            <v>W</v>
          </cell>
        </row>
        <row r="35">
          <cell r="A35">
            <v>333</v>
          </cell>
          <cell r="B35" t="str">
            <v>Santa Monica  City of</v>
          </cell>
          <cell r="C35" t="str">
            <v>South Coast</v>
          </cell>
          <cell r="D35" t="str">
            <v>R</v>
          </cell>
          <cell r="E35" t="str">
            <v>myriam.cardenas@smgov.net</v>
          </cell>
        </row>
        <row r="36">
          <cell r="A36">
            <v>335</v>
          </cell>
          <cell r="B36" t="str">
            <v>Riverside  City of</v>
          </cell>
          <cell r="C36" t="str">
            <v>South Coast</v>
          </cell>
          <cell r="D36" t="str">
            <v>RW</v>
          </cell>
          <cell r="E36" t="str">
            <v>mplinski@riversideca.gov</v>
          </cell>
        </row>
        <row r="37">
          <cell r="A37">
            <v>337</v>
          </cell>
          <cell r="B37" t="str">
            <v>Contra Costa Water District</v>
          </cell>
          <cell r="C37" t="str">
            <v>San Francisco Bay</v>
          </cell>
          <cell r="D37" t="str">
            <v>RW</v>
          </cell>
          <cell r="E37" t="str">
            <v>klin@ccwater.com</v>
          </cell>
        </row>
        <row r="38">
          <cell r="A38">
            <v>338</v>
          </cell>
          <cell r="B38" t="str">
            <v>Imperial, City of</v>
          </cell>
          <cell r="C38" t="str">
            <v>Colorado River</v>
          </cell>
          <cell r="D38" t="str">
            <v>R</v>
          </cell>
          <cell r="E38" t="str">
            <v>JVillegas@cityofimperial.org</v>
          </cell>
        </row>
        <row r="39">
          <cell r="A39">
            <v>339</v>
          </cell>
          <cell r="B39" t="str">
            <v>California Water Service Company Antelope Valley</v>
          </cell>
          <cell r="C39" t="str">
            <v>South Lahontan</v>
          </cell>
          <cell r="D39" t="str">
            <v>R</v>
          </cell>
          <cell r="E39" t="str">
            <v>mbolzowski@calwater.com</v>
          </cell>
        </row>
        <row r="40">
          <cell r="A40">
            <v>340</v>
          </cell>
          <cell r="B40" t="str">
            <v>Irvine Ranch Water District</v>
          </cell>
          <cell r="C40" t="str">
            <v>South Coast</v>
          </cell>
          <cell r="D40" t="str">
            <v>RW</v>
          </cell>
          <cell r="E40" t="str">
            <v>sanchezf@irwd.com</v>
          </cell>
        </row>
        <row r="41">
          <cell r="A41">
            <v>341</v>
          </cell>
          <cell r="B41" t="str">
            <v>Watsonville  City of</v>
          </cell>
          <cell r="C41" t="str">
            <v>Central Coast</v>
          </cell>
          <cell r="D41" t="str">
            <v>R</v>
          </cell>
          <cell r="E41" t="str">
            <v>beau.kayser@cityofwatsonville.org</v>
          </cell>
        </row>
        <row r="42">
          <cell r="A42">
            <v>343</v>
          </cell>
          <cell r="B42" t="str">
            <v>Stockton East Water District</v>
          </cell>
          <cell r="C42" t="str">
            <v>San Joaquin River</v>
          </cell>
          <cell r="D42" t="str">
            <v>W</v>
          </cell>
        </row>
        <row r="43">
          <cell r="A43">
            <v>344</v>
          </cell>
          <cell r="B43" t="str">
            <v>San Jose  City of</v>
          </cell>
          <cell r="C43" t="str">
            <v>San Francisco Bay</v>
          </cell>
          <cell r="D43" t="str">
            <v>R</v>
          </cell>
          <cell r="E43" t="str">
            <v>tina.pham@sanjoseca.gov</v>
          </cell>
        </row>
        <row r="44">
          <cell r="A44">
            <v>345</v>
          </cell>
          <cell r="B44" t="str">
            <v>Dinuba  City of</v>
          </cell>
          <cell r="C44" t="str">
            <v>Tulare Lake</v>
          </cell>
          <cell r="D44" t="str">
            <v>R</v>
          </cell>
          <cell r="E44" t="str">
            <v>ihernandez@dinuba.ca.gov</v>
          </cell>
        </row>
        <row r="45">
          <cell r="A45">
            <v>346</v>
          </cell>
          <cell r="B45" t="str">
            <v>Casitas Municipal Water District</v>
          </cell>
          <cell r="C45" t="str">
            <v>South Coast</v>
          </cell>
          <cell r="D45" t="str">
            <v>RW</v>
          </cell>
          <cell r="E45" t="str">
            <v>RMERCKLING@CASITASWATER.COM</v>
          </cell>
        </row>
        <row r="46">
          <cell r="A46">
            <v>347</v>
          </cell>
          <cell r="B46" t="str">
            <v>Sacramento Suburban Water District</v>
          </cell>
          <cell r="C46" t="str">
            <v>Sacramento River</v>
          </cell>
          <cell r="D46" t="str">
            <v>R</v>
          </cell>
          <cell r="E46" t="str">
            <v>jarenz@sswd.org</v>
          </cell>
        </row>
        <row r="47">
          <cell r="A47">
            <v>348</v>
          </cell>
          <cell r="B47" t="str">
            <v>San Jose Water Company</v>
          </cell>
          <cell r="C47" t="str">
            <v>San Francisco Bay</v>
          </cell>
          <cell r="D47" t="str">
            <v>R</v>
          </cell>
          <cell r="E47" t="str">
            <v>ben.pink@sjwater.com</v>
          </cell>
        </row>
        <row r="48">
          <cell r="A48">
            <v>349</v>
          </cell>
          <cell r="B48" t="str">
            <v>Rowland Water District</v>
          </cell>
          <cell r="C48" t="str">
            <v>South Coast</v>
          </cell>
          <cell r="D48" t="str">
            <v>R</v>
          </cell>
          <cell r="E48" t="str">
            <v>dwarren@rowlandwater.com</v>
          </cell>
        </row>
        <row r="49">
          <cell r="A49">
            <v>351</v>
          </cell>
          <cell r="B49" t="str">
            <v>Folsom  City of</v>
          </cell>
          <cell r="C49" t="str">
            <v>Sacramento River</v>
          </cell>
          <cell r="D49" t="str">
            <v>RW</v>
          </cell>
          <cell r="E49" t="str">
            <v>myasutake@folsom.ca.us</v>
          </cell>
        </row>
        <row r="50">
          <cell r="A50">
            <v>352</v>
          </cell>
          <cell r="B50" t="str">
            <v>Chino  City of</v>
          </cell>
          <cell r="C50" t="str">
            <v>South Coast</v>
          </cell>
          <cell r="D50" t="str">
            <v>R</v>
          </cell>
          <cell r="E50" t="str">
            <v>galdaco@cityofchino.org</v>
          </cell>
        </row>
        <row r="51">
          <cell r="A51">
            <v>353</v>
          </cell>
          <cell r="B51" t="str">
            <v>South Tahoe Public Utilities District</v>
          </cell>
          <cell r="C51" t="str">
            <v>North Lahontan</v>
          </cell>
          <cell r="D51" t="str">
            <v>R</v>
          </cell>
          <cell r="E51" t="str">
            <v>rcurtis@stpud.dst.ca.us</v>
          </cell>
        </row>
        <row r="52">
          <cell r="A52">
            <v>354</v>
          </cell>
          <cell r="B52" t="str">
            <v>Antelope Valley East Kern Water Agency</v>
          </cell>
          <cell r="C52" t="str">
            <v>South Lahontan</v>
          </cell>
          <cell r="D52" t="str">
            <v>W</v>
          </cell>
        </row>
        <row r="53">
          <cell r="A53">
            <v>355</v>
          </cell>
          <cell r="B53" t="str">
            <v>San Luis Obispo  County Flood Control &amp; Water Conservation District Zone 3</v>
          </cell>
          <cell r="C53" t="str">
            <v>Central Coast</v>
          </cell>
          <cell r="D53" t="str">
            <v>W</v>
          </cell>
        </row>
        <row r="54">
          <cell r="A54">
            <v>357</v>
          </cell>
          <cell r="B54" t="str">
            <v>Hi-Desert Water District</v>
          </cell>
          <cell r="C54" t="str">
            <v>Colorado River</v>
          </cell>
          <cell r="D54" t="str">
            <v>R</v>
          </cell>
          <cell r="E54" t="str">
            <v>markb@hdwd.com</v>
          </cell>
        </row>
        <row r="55">
          <cell r="A55">
            <v>359</v>
          </cell>
          <cell r="B55" t="str">
            <v>Soledad, City of</v>
          </cell>
          <cell r="C55" t="str">
            <v>Central Coast</v>
          </cell>
          <cell r="D55" t="str">
            <v>R</v>
          </cell>
          <cell r="E55" t="str">
            <v>Ed.Waggoner@cityofsoledad.com</v>
          </cell>
        </row>
        <row r="56">
          <cell r="A56">
            <v>360</v>
          </cell>
          <cell r="B56" t="str">
            <v>Municipal Water District of Orange County</v>
          </cell>
          <cell r="C56" t="str">
            <v>South Coast</v>
          </cell>
          <cell r="D56" t="str">
            <v>W</v>
          </cell>
        </row>
        <row r="57">
          <cell r="A57">
            <v>361</v>
          </cell>
          <cell r="B57" t="str">
            <v>North Marin Water District</v>
          </cell>
          <cell r="C57" t="str">
            <v>San Francisco Bay</v>
          </cell>
          <cell r="D57" t="str">
            <v>R</v>
          </cell>
          <cell r="E57" t="str">
            <v>cdegabriele@nmwd.com</v>
          </cell>
        </row>
        <row r="58">
          <cell r="A58">
            <v>362</v>
          </cell>
          <cell r="B58" t="str">
            <v>Covina Irrigating Company</v>
          </cell>
          <cell r="C58" t="str">
            <v>South Coast</v>
          </cell>
          <cell r="D58" t="str">
            <v>W</v>
          </cell>
        </row>
        <row r="59">
          <cell r="A59">
            <v>363</v>
          </cell>
          <cell r="B59" t="str">
            <v>Marin Municipal Water District</v>
          </cell>
          <cell r="C59" t="str">
            <v>San Francisco Bay</v>
          </cell>
          <cell r="D59" t="str">
            <v>R</v>
          </cell>
          <cell r="E59" t="str">
            <v>jlahaye@marinwater.org</v>
          </cell>
        </row>
        <row r="60">
          <cell r="A60">
            <v>364</v>
          </cell>
          <cell r="B60" t="str">
            <v>Shafter  City of</v>
          </cell>
          <cell r="C60" t="str">
            <v>Tulare Lake</v>
          </cell>
          <cell r="D60" t="str">
            <v>R</v>
          </cell>
          <cell r="E60" t="str">
            <v>drinc@waterboards.ca.gov</v>
          </cell>
        </row>
        <row r="61">
          <cell r="A61">
            <v>366</v>
          </cell>
          <cell r="B61" t="str">
            <v>Windsor, Town of</v>
          </cell>
          <cell r="C61" t="str">
            <v>North Coast</v>
          </cell>
          <cell r="D61" t="str">
            <v>R</v>
          </cell>
          <cell r="E61" t="str">
            <v>ppiazza@townofwindsor.com</v>
          </cell>
        </row>
        <row r="62">
          <cell r="A62">
            <v>367</v>
          </cell>
          <cell r="B62" t="str">
            <v>Indian Wells Valley Water District</v>
          </cell>
          <cell r="C62" t="str">
            <v>South Lahontan</v>
          </cell>
          <cell r="D62" t="str">
            <v>R</v>
          </cell>
          <cell r="E62" t="str">
            <v>don.zdeba@iwvwd.com</v>
          </cell>
        </row>
        <row r="63">
          <cell r="A63">
            <v>368</v>
          </cell>
          <cell r="B63" t="str">
            <v>San Francisco Public Utilities Commission</v>
          </cell>
          <cell r="C63" t="str">
            <v>San Francisco Bay</v>
          </cell>
          <cell r="D63" t="str">
            <v>RW</v>
          </cell>
          <cell r="E63" t="str">
            <v>mnovotny@sfwater.org</v>
          </cell>
        </row>
        <row r="64">
          <cell r="A64">
            <v>369</v>
          </cell>
          <cell r="B64" t="str">
            <v>Modesto Irrigation District</v>
          </cell>
          <cell r="C64" t="str">
            <v>San Joaquin River</v>
          </cell>
          <cell r="D64" t="str">
            <v>W</v>
          </cell>
        </row>
        <row r="65">
          <cell r="A65">
            <v>370</v>
          </cell>
          <cell r="B65" t="str">
            <v>Santa Clara Valley Water District</v>
          </cell>
          <cell r="C65" t="str">
            <v>San Francisco Bay</v>
          </cell>
          <cell r="D65" t="str">
            <v>W</v>
          </cell>
        </row>
        <row r="66">
          <cell r="A66">
            <v>372</v>
          </cell>
          <cell r="B66" t="str">
            <v>Brawley  City of</v>
          </cell>
          <cell r="C66" t="str">
            <v>Colorado River</v>
          </cell>
          <cell r="D66" t="str">
            <v>R</v>
          </cell>
          <cell r="E66" t="str">
            <v>rmireles@brawley-ca.gov</v>
          </cell>
        </row>
        <row r="67">
          <cell r="A67">
            <v>373</v>
          </cell>
          <cell r="B67" t="str">
            <v>Calleguas Municipal Water District</v>
          </cell>
          <cell r="C67" t="str">
            <v>South Coast</v>
          </cell>
          <cell r="D67" t="str">
            <v>W</v>
          </cell>
        </row>
        <row r="68">
          <cell r="A68">
            <v>374</v>
          </cell>
          <cell r="B68" t="str">
            <v>Ontario  City of</v>
          </cell>
          <cell r="C68" t="str">
            <v>South Coast</v>
          </cell>
          <cell r="D68" t="str">
            <v>R</v>
          </cell>
          <cell r="E68" t="str">
            <v>rshaw@ci.ontario.ca.us</v>
          </cell>
        </row>
        <row r="69">
          <cell r="A69">
            <v>375</v>
          </cell>
          <cell r="B69" t="str">
            <v>Huntington Beach  City of</v>
          </cell>
          <cell r="C69" t="str">
            <v>South Coast</v>
          </cell>
          <cell r="D69" t="str">
            <v>R</v>
          </cell>
          <cell r="E69" t="str">
            <v>chris.davis@surfcity-hb.org</v>
          </cell>
        </row>
        <row r="70">
          <cell r="A70">
            <v>376</v>
          </cell>
          <cell r="B70" t="str">
            <v>Calaveras County Water District</v>
          </cell>
          <cell r="C70" t="str">
            <v>San Joaquin River</v>
          </cell>
          <cell r="D70" t="str">
            <v>R</v>
          </cell>
          <cell r="E70" t="str">
            <v>joelm@ccwd.org</v>
          </cell>
        </row>
        <row r="71">
          <cell r="A71">
            <v>377</v>
          </cell>
          <cell r="B71" t="str">
            <v>Humboldt Bay Municipal Water District</v>
          </cell>
          <cell r="C71" t="str">
            <v>North Coast</v>
          </cell>
          <cell r="D71" t="str">
            <v>W</v>
          </cell>
          <cell r="E71" t="str">
            <v xml:space="preserve">office@hbmwd.com </v>
          </cell>
        </row>
        <row r="72">
          <cell r="A72">
            <v>378</v>
          </cell>
          <cell r="B72" t="str">
            <v>Santa Maria  City of</v>
          </cell>
          <cell r="C72" t="str">
            <v>Central Coast</v>
          </cell>
          <cell r="D72" t="str">
            <v>R</v>
          </cell>
          <cell r="E72" t="str">
            <v>ssweeney@cityofSantaMaria.org</v>
          </cell>
        </row>
        <row r="73">
          <cell r="A73">
            <v>379</v>
          </cell>
          <cell r="B73" t="str">
            <v>Yuba City  City of</v>
          </cell>
          <cell r="C73" t="str">
            <v>Sacramento River</v>
          </cell>
          <cell r="D73" t="str">
            <v>R</v>
          </cell>
          <cell r="E73" t="str">
            <v>tpioro@yubacity.net</v>
          </cell>
        </row>
        <row r="74">
          <cell r="A74">
            <v>380</v>
          </cell>
          <cell r="B74" t="str">
            <v>Escondido  City of</v>
          </cell>
          <cell r="C74" t="str">
            <v>South Coast</v>
          </cell>
          <cell r="D74" t="str">
            <v>R</v>
          </cell>
          <cell r="E74" t="str">
            <v>lrountree@escondido.org</v>
          </cell>
        </row>
        <row r="75">
          <cell r="A75">
            <v>381</v>
          </cell>
          <cell r="B75" t="str">
            <v>Los Angeles County Public Works Waterworks District 29</v>
          </cell>
          <cell r="C75" t="str">
            <v>South Coast</v>
          </cell>
          <cell r="D75" t="str">
            <v>R</v>
          </cell>
          <cell r="E75" t="str">
            <v>kallen@dpw.lacounty.gov</v>
          </cell>
        </row>
        <row r="76">
          <cell r="A76">
            <v>383</v>
          </cell>
          <cell r="B76" t="str">
            <v>Placer County Water Agency</v>
          </cell>
          <cell r="C76" t="str">
            <v>Sacramento River</v>
          </cell>
          <cell r="D76" t="str">
            <v>RW</v>
          </cell>
          <cell r="E76" t="str">
            <v>zhylton@pcwa.net</v>
          </cell>
        </row>
        <row r="77">
          <cell r="A77">
            <v>385</v>
          </cell>
          <cell r="B77" t="str">
            <v>Corona  City of</v>
          </cell>
          <cell r="C77" t="str">
            <v>South Coast</v>
          </cell>
          <cell r="D77" t="str">
            <v>R</v>
          </cell>
          <cell r="E77" t="str">
            <v>melinda.weinrich@ci.corona.ca.us</v>
          </cell>
        </row>
        <row r="78">
          <cell r="A78">
            <v>388</v>
          </cell>
          <cell r="B78" t="str">
            <v>Burbank  City of</v>
          </cell>
          <cell r="C78" t="str">
            <v>South Coast</v>
          </cell>
          <cell r="D78" t="str">
            <v>R</v>
          </cell>
          <cell r="E78" t="str">
            <v>bdoxsee@burbankca.gov</v>
          </cell>
        </row>
        <row r="79">
          <cell r="A79">
            <v>390</v>
          </cell>
          <cell r="B79" t="str">
            <v>Camarillo  City of</v>
          </cell>
          <cell r="C79" t="str">
            <v>South Coast</v>
          </cell>
          <cell r="D79" t="str">
            <v>R</v>
          </cell>
          <cell r="E79" t="str">
            <v>dschultz@ci.camarillo.ca.us</v>
          </cell>
        </row>
        <row r="80">
          <cell r="A80">
            <v>392</v>
          </cell>
          <cell r="B80" t="str">
            <v>Blythe  City of</v>
          </cell>
          <cell r="C80" t="str">
            <v>Colorado River</v>
          </cell>
          <cell r="D80" t="str">
            <v>R</v>
          </cell>
          <cell r="E80" t="str">
            <v>abaldizzone@cityofblythe.ca.gov</v>
          </cell>
        </row>
        <row r="81">
          <cell r="A81">
            <v>393</v>
          </cell>
          <cell r="B81" t="str">
            <v>Roseville  City of</v>
          </cell>
          <cell r="C81" t="str">
            <v>Sacramento River</v>
          </cell>
          <cell r="D81" t="str">
            <v>R</v>
          </cell>
          <cell r="E81" t="str">
            <v>lbrown@roseville.ca.us</v>
          </cell>
        </row>
        <row r="82">
          <cell r="A82">
            <v>395</v>
          </cell>
          <cell r="B82" t="str">
            <v>Vista Irrigation District</v>
          </cell>
          <cell r="C82" t="str">
            <v>South Coast</v>
          </cell>
          <cell r="D82" t="str">
            <v>R</v>
          </cell>
          <cell r="E82" t="str">
            <v>bhodgkiss@vid-h2o.org</v>
          </cell>
        </row>
        <row r="83">
          <cell r="A83">
            <v>396</v>
          </cell>
          <cell r="B83" t="str">
            <v>West Valley Water District</v>
          </cell>
          <cell r="C83" t="str">
            <v>South Coast</v>
          </cell>
          <cell r="D83" t="str">
            <v>R</v>
          </cell>
          <cell r="E83" t="str">
            <v>amanda@wvwd.org</v>
          </cell>
        </row>
        <row r="84">
          <cell r="A84">
            <v>397</v>
          </cell>
          <cell r="B84" t="str">
            <v>Napa  City of</v>
          </cell>
          <cell r="C84" t="str">
            <v>San Francisco Bay</v>
          </cell>
          <cell r="D84" t="str">
            <v>R</v>
          </cell>
          <cell r="E84" t="str">
            <v>pcostello@cityofnapa.org</v>
          </cell>
        </row>
        <row r="85">
          <cell r="A85">
            <v>398</v>
          </cell>
          <cell r="B85" t="str">
            <v>Mission Springs Water District</v>
          </cell>
          <cell r="C85" t="str">
            <v>Colorado River</v>
          </cell>
          <cell r="D85" t="str">
            <v>R</v>
          </cell>
          <cell r="E85" t="str">
            <v>jsoulliere@mswd.org</v>
          </cell>
        </row>
        <row r="86">
          <cell r="A86">
            <v>399</v>
          </cell>
          <cell r="B86" t="str">
            <v>Los Angeles County Public Works Waterworks District 40</v>
          </cell>
          <cell r="C86" t="str">
            <v>South Lahontan</v>
          </cell>
          <cell r="D86" t="str">
            <v>R</v>
          </cell>
          <cell r="E86" t="str">
            <v>kallen@dpw.lacounty.gov</v>
          </cell>
        </row>
        <row r="87">
          <cell r="A87">
            <v>400</v>
          </cell>
          <cell r="B87" t="str">
            <v>Nevada Irrigation District</v>
          </cell>
          <cell r="C87" t="str">
            <v>Sacramento River</v>
          </cell>
          <cell r="D87" t="str">
            <v>RW</v>
          </cell>
          <cell r="E87" t="str">
            <v>sindt@nidwater.com</v>
          </cell>
        </row>
        <row r="88">
          <cell r="A88">
            <v>403</v>
          </cell>
          <cell r="B88" t="str">
            <v>Alameda County Water District</v>
          </cell>
          <cell r="C88" t="str">
            <v>San Francisco Bay</v>
          </cell>
          <cell r="D88" t="str">
            <v>R</v>
          </cell>
          <cell r="E88" t="str">
            <v>stephanie.nevins@acwd.com</v>
          </cell>
        </row>
        <row r="89">
          <cell r="A89">
            <v>405</v>
          </cell>
          <cell r="B89" t="str">
            <v>Hawthorne  City of</v>
          </cell>
          <cell r="C89" t="str">
            <v>South Coast</v>
          </cell>
          <cell r="D89" t="str">
            <v>R</v>
          </cell>
          <cell r="E89" t="str">
            <v>mbolzowski@calwater.com</v>
          </cell>
        </row>
        <row r="90">
          <cell r="A90">
            <v>406</v>
          </cell>
          <cell r="B90" t="str">
            <v>Nipomo Community Services District</v>
          </cell>
          <cell r="C90" t="str">
            <v>Central Coast</v>
          </cell>
          <cell r="D90" t="str">
            <v>R</v>
          </cell>
          <cell r="E90" t="str">
            <v>mlebrun@ncsd.ca.gov</v>
          </cell>
        </row>
        <row r="91">
          <cell r="A91">
            <v>407</v>
          </cell>
          <cell r="B91" t="str">
            <v>Rancho California Water District</v>
          </cell>
          <cell r="C91" t="str">
            <v>South Coast</v>
          </cell>
          <cell r="D91" t="str">
            <v>R</v>
          </cell>
          <cell r="E91" t="str">
            <v>landstedtd@ranchowater.com</v>
          </cell>
        </row>
        <row r="92">
          <cell r="A92">
            <v>408</v>
          </cell>
          <cell r="B92" t="str">
            <v>Rainbow Municipal Water District</v>
          </cell>
          <cell r="C92" t="str">
            <v>South Coast</v>
          </cell>
          <cell r="D92" t="str">
            <v>R</v>
          </cell>
          <cell r="E92" t="str">
            <v>csneed@rainbowmwd.com</v>
          </cell>
        </row>
        <row r="93">
          <cell r="A93">
            <v>409</v>
          </cell>
          <cell r="B93" t="str">
            <v>Oceanside  City of</v>
          </cell>
          <cell r="C93" t="str">
            <v>South Coast</v>
          </cell>
          <cell r="D93" t="str">
            <v>R</v>
          </cell>
          <cell r="E93" t="str">
            <v>tkgomez@ci.oceanside.ca.us</v>
          </cell>
        </row>
        <row r="94">
          <cell r="A94">
            <v>410</v>
          </cell>
          <cell r="B94" t="str">
            <v>Western Municipal Water District of Riverside</v>
          </cell>
          <cell r="C94" t="str">
            <v>South Coast</v>
          </cell>
          <cell r="D94" t="str">
            <v>RW</v>
          </cell>
          <cell r="E94" t="str">
            <v>kgaynor@wmwd.com</v>
          </cell>
        </row>
        <row r="95">
          <cell r="A95">
            <v>414</v>
          </cell>
          <cell r="B95" t="str">
            <v>Tahoe City Public Utilities District</v>
          </cell>
          <cell r="C95" t="str">
            <v>North Lahontan</v>
          </cell>
          <cell r="D95" t="str">
            <v>R</v>
          </cell>
          <cell r="E95" t="str">
            <v>tlaliotis@tcpud.org</v>
          </cell>
        </row>
        <row r="96">
          <cell r="A96">
            <v>417</v>
          </cell>
          <cell r="B96" t="str">
            <v>Calexico  City of</v>
          </cell>
          <cell r="C96" t="str">
            <v>Colorado River</v>
          </cell>
          <cell r="D96" t="str">
            <v>R</v>
          </cell>
          <cell r="E96" t="str">
            <v>nservin@calexico.ca.gov</v>
          </cell>
        </row>
        <row r="97">
          <cell r="A97">
            <v>418</v>
          </cell>
          <cell r="B97" t="str">
            <v>Castaic Lake Water Agency</v>
          </cell>
          <cell r="C97" t="str">
            <v>South Coast</v>
          </cell>
          <cell r="D97" t="str">
            <v>W</v>
          </cell>
        </row>
        <row r="98">
          <cell r="A98">
            <v>419</v>
          </cell>
          <cell r="B98" t="str">
            <v>Lompoc  City of</v>
          </cell>
          <cell r="C98" t="str">
            <v>Central Coast</v>
          </cell>
          <cell r="D98" t="str">
            <v>R</v>
          </cell>
          <cell r="E98" t="str">
            <v>g_margheim@ci.lompoc.ca.us</v>
          </cell>
        </row>
        <row r="99">
          <cell r="A99">
            <v>420</v>
          </cell>
          <cell r="B99" t="str">
            <v>California Water Service Company Bakersfield</v>
          </cell>
          <cell r="C99" t="str">
            <v>Tulare Lake</v>
          </cell>
          <cell r="D99" t="str">
            <v>R</v>
          </cell>
          <cell r="E99" t="str">
            <v>mbolzowski@calwater.com</v>
          </cell>
        </row>
        <row r="100">
          <cell r="A100">
            <v>421</v>
          </cell>
          <cell r="B100" t="str">
            <v>Amador Water Agency</v>
          </cell>
          <cell r="C100" t="str">
            <v>San Joaquin River</v>
          </cell>
          <cell r="D100" t="str">
            <v>RW</v>
          </cell>
          <cell r="E100" t="str">
            <v>ahinton@amadorwater.org</v>
          </cell>
        </row>
        <row r="101">
          <cell r="A101">
            <v>422</v>
          </cell>
          <cell r="B101" t="str">
            <v>California Water Service Company Oroville</v>
          </cell>
          <cell r="C101" t="str">
            <v>Sacramento River</v>
          </cell>
          <cell r="D101" t="str">
            <v>R</v>
          </cell>
          <cell r="E101" t="str">
            <v>mbolzowski@calwater.com</v>
          </cell>
        </row>
        <row r="102">
          <cell r="A102">
            <v>423</v>
          </cell>
          <cell r="B102" t="str">
            <v>United Water Conservation District</v>
          </cell>
          <cell r="C102" t="str">
            <v>South Coast</v>
          </cell>
          <cell r="D102" t="str">
            <v>W</v>
          </cell>
        </row>
        <row r="103">
          <cell r="A103">
            <v>424</v>
          </cell>
          <cell r="B103" t="str">
            <v>Trabuco Canyon Water District</v>
          </cell>
          <cell r="C103" t="str">
            <v>South Coast</v>
          </cell>
          <cell r="D103" t="str">
            <v>R</v>
          </cell>
          <cell r="E103" t="str">
            <v>hruiz@tcwd.ca.gov</v>
          </cell>
        </row>
        <row r="104">
          <cell r="A104">
            <v>425</v>
          </cell>
          <cell r="B104" t="str">
            <v>Otay Water District</v>
          </cell>
          <cell r="C104" t="str">
            <v>South Coast</v>
          </cell>
          <cell r="D104" t="str">
            <v>R</v>
          </cell>
          <cell r="E104" t="str">
            <v>rbell@otaywater.gov</v>
          </cell>
        </row>
        <row r="105">
          <cell r="A105">
            <v>426</v>
          </cell>
          <cell r="B105" t="str">
            <v>San Diego  City of</v>
          </cell>
          <cell r="C105" t="str">
            <v>South Coast</v>
          </cell>
          <cell r="D105" t="str">
            <v>RW</v>
          </cell>
          <cell r="E105" t="str">
            <v>LGeneroso@sandiego.gov</v>
          </cell>
        </row>
        <row r="106">
          <cell r="A106">
            <v>427</v>
          </cell>
          <cell r="B106" t="str">
            <v>Truckee-Donner Public Utilities District</v>
          </cell>
          <cell r="C106" t="str">
            <v>North Lahontan</v>
          </cell>
          <cell r="D106" t="str">
            <v>R</v>
          </cell>
          <cell r="E106" t="str">
            <v>brianwright@tdpud.org</v>
          </cell>
        </row>
        <row r="107">
          <cell r="A107">
            <v>428</v>
          </cell>
          <cell r="B107" t="str">
            <v>Modesto, City of</v>
          </cell>
          <cell r="C107" t="str">
            <v>San Joaquin River</v>
          </cell>
          <cell r="D107" t="str">
            <v>R</v>
          </cell>
          <cell r="E107" t="str">
            <v>mduran@modestogov.com</v>
          </cell>
        </row>
        <row r="108">
          <cell r="A108">
            <v>431</v>
          </cell>
          <cell r="B108" t="str">
            <v>Joshua Basin Water District</v>
          </cell>
          <cell r="C108" t="str">
            <v>Colorado River</v>
          </cell>
          <cell r="D108" t="str">
            <v>R</v>
          </cell>
          <cell r="E108" t="str">
            <v>rmayes@jbwd.com</v>
          </cell>
        </row>
        <row r="109">
          <cell r="A109">
            <v>432</v>
          </cell>
          <cell r="B109" t="str">
            <v>West Basin Municipal Water District</v>
          </cell>
          <cell r="C109" t="str">
            <v>South Coast</v>
          </cell>
          <cell r="D109" t="str">
            <v>W</v>
          </cell>
        </row>
        <row r="110">
          <cell r="A110">
            <v>434</v>
          </cell>
          <cell r="B110" t="str">
            <v>Santa Barbara  City of</v>
          </cell>
          <cell r="C110" t="str">
            <v>Central Coast</v>
          </cell>
          <cell r="D110" t="str">
            <v>R</v>
          </cell>
          <cell r="E110" t="str">
            <v>DCorey@SantaBarbaraCA.gov</v>
          </cell>
        </row>
        <row r="111">
          <cell r="A111">
            <v>435</v>
          </cell>
          <cell r="B111" t="str">
            <v>Tuolumne Utilities District</v>
          </cell>
          <cell r="C111" t="str">
            <v>San Joaquin River</v>
          </cell>
          <cell r="D111" t="str">
            <v>R</v>
          </cell>
          <cell r="E111" t="str">
            <v>gnunnelley@TUDWATER.com</v>
          </cell>
        </row>
        <row r="112">
          <cell r="A112">
            <v>436</v>
          </cell>
          <cell r="B112" t="str">
            <v>Sacramento County Water Agency</v>
          </cell>
          <cell r="C112" t="str">
            <v>Sacramento River</v>
          </cell>
          <cell r="D112" t="str">
            <v>RW</v>
          </cell>
          <cell r="E112" t="str">
            <v>gwaltneyd@saccounty.net</v>
          </cell>
        </row>
        <row r="113">
          <cell r="A113">
            <v>437</v>
          </cell>
          <cell r="B113" t="str">
            <v>San Buenaventura  City of</v>
          </cell>
          <cell r="C113" t="str">
            <v>South Coast</v>
          </cell>
          <cell r="D113" t="str">
            <v>R</v>
          </cell>
          <cell r="E113" t="str">
            <v>rkintz@venturawater.net</v>
          </cell>
        </row>
        <row r="114">
          <cell r="A114">
            <v>438</v>
          </cell>
          <cell r="B114" t="str">
            <v>Central Coast Water Authority</v>
          </cell>
          <cell r="C114" t="str">
            <v>Central Coast</v>
          </cell>
          <cell r="D114" t="str">
            <v>W</v>
          </cell>
          <cell r="E114" t="str">
            <v>kmerrill@morro-bay.ca.us</v>
          </cell>
        </row>
        <row r="115">
          <cell r="A115">
            <v>440</v>
          </cell>
          <cell r="B115" t="str">
            <v>Elk Grove Water Service</v>
          </cell>
          <cell r="C115" t="str">
            <v>Sacramento River</v>
          </cell>
          <cell r="D115" t="str">
            <v>R</v>
          </cell>
          <cell r="E115" t="str">
            <v>bkamilos@egwd.org</v>
          </cell>
        </row>
        <row r="116">
          <cell r="A116">
            <v>441</v>
          </cell>
          <cell r="B116" t="str">
            <v>Newhall County Water District</v>
          </cell>
          <cell r="C116" t="str">
            <v>South Coast</v>
          </cell>
          <cell r="D116" t="str">
            <v>R</v>
          </cell>
          <cell r="E116" t="str">
            <v>scole@ncwd.org</v>
          </cell>
        </row>
        <row r="117">
          <cell r="A117">
            <v>442</v>
          </cell>
          <cell r="B117" t="str">
            <v>Valencia Water Company</v>
          </cell>
          <cell r="C117" t="str">
            <v>South Coast</v>
          </cell>
          <cell r="D117" t="str">
            <v>R</v>
          </cell>
          <cell r="E117" t="str">
            <v>cvillegas@valenciawater.com</v>
          </cell>
        </row>
        <row r="118">
          <cell r="A118">
            <v>443</v>
          </cell>
          <cell r="B118" t="str">
            <v>Castaic Lake Water Agency Santa Clarita Water Division</v>
          </cell>
          <cell r="C118" t="str">
            <v>South Coast</v>
          </cell>
          <cell r="D118" t="str">
            <v>R</v>
          </cell>
          <cell r="E118" t="str">
            <v>chollomon@scwater.org</v>
          </cell>
        </row>
        <row r="119">
          <cell r="A119">
            <v>444</v>
          </cell>
          <cell r="B119" t="str">
            <v>California Water Service Company East Los Angeles</v>
          </cell>
          <cell r="C119" t="str">
            <v>South Coast</v>
          </cell>
          <cell r="D119" t="str">
            <v>R</v>
          </cell>
          <cell r="E119" t="str">
            <v>mbolzowski@calwater.com</v>
          </cell>
        </row>
        <row r="120">
          <cell r="A120">
            <v>446</v>
          </cell>
          <cell r="B120" t="str">
            <v>Exeter  City of</v>
          </cell>
          <cell r="C120" t="str">
            <v>Tulare Lake</v>
          </cell>
          <cell r="D120" t="str">
            <v>R</v>
          </cell>
          <cell r="E120" t="str">
            <v>dqualls@exetercityhall.com</v>
          </cell>
        </row>
        <row r="121">
          <cell r="A121">
            <v>448</v>
          </cell>
          <cell r="B121" t="str">
            <v>Rio Vista, city of</v>
          </cell>
          <cell r="C121" t="str">
            <v>Sacramento River</v>
          </cell>
          <cell r="D121" t="str">
            <v>R</v>
          </cell>
          <cell r="E121" t="str">
            <v>gmalcolm@ci.rio-vista.ca.us</v>
          </cell>
        </row>
        <row r="122">
          <cell r="A122">
            <v>450</v>
          </cell>
          <cell r="B122" t="str">
            <v>Sweetwater Springs Water District</v>
          </cell>
          <cell r="C122" t="str">
            <v>North Coast</v>
          </cell>
          <cell r="D122" t="str">
            <v>R</v>
          </cell>
          <cell r="E122" t="str">
            <v>smack@sweetwatersprings.com</v>
          </cell>
        </row>
        <row r="123">
          <cell r="A123">
            <v>451</v>
          </cell>
          <cell r="B123" t="str">
            <v>California Water Service Company Visalia</v>
          </cell>
          <cell r="C123" t="str">
            <v>Tulare Lake</v>
          </cell>
          <cell r="D123" t="str">
            <v>R</v>
          </cell>
          <cell r="E123" t="str">
            <v>mbolzowski@calwater.com</v>
          </cell>
        </row>
        <row r="124">
          <cell r="A124">
            <v>452</v>
          </cell>
          <cell r="B124" t="str">
            <v>Metropolitan Water District of Southern California</v>
          </cell>
          <cell r="C124" t="str">
            <v>South Coast</v>
          </cell>
          <cell r="D124" t="str">
            <v>W</v>
          </cell>
        </row>
        <row r="125">
          <cell r="A125">
            <v>453</v>
          </cell>
          <cell r="B125" t="str">
            <v>California Water Service Company Selma</v>
          </cell>
          <cell r="C125" t="str">
            <v>Tulare Lake</v>
          </cell>
          <cell r="D125" t="str">
            <v>R</v>
          </cell>
          <cell r="E125" t="str">
            <v>mbolzowski@calwater.com</v>
          </cell>
        </row>
        <row r="126">
          <cell r="A126">
            <v>454</v>
          </cell>
          <cell r="B126" t="str">
            <v>California Water Service Company Chico District</v>
          </cell>
          <cell r="C126" t="str">
            <v>Sacramento River</v>
          </cell>
          <cell r="D126" t="str">
            <v>R</v>
          </cell>
          <cell r="E126" t="str">
            <v>mbolzowski@calwater.com</v>
          </cell>
        </row>
        <row r="127">
          <cell r="A127">
            <v>455</v>
          </cell>
          <cell r="B127" t="str">
            <v>Soquel Creek Water District</v>
          </cell>
          <cell r="C127" t="str">
            <v>Central Coast</v>
          </cell>
          <cell r="D127" t="str">
            <v>R</v>
          </cell>
          <cell r="E127" t="str">
            <v>christinem@soquelcreekwater.org</v>
          </cell>
        </row>
        <row r="128">
          <cell r="A128">
            <v>456</v>
          </cell>
          <cell r="B128" t="str">
            <v>East Valley Water District</v>
          </cell>
          <cell r="C128" t="str">
            <v>South Coast</v>
          </cell>
          <cell r="D128" t="str">
            <v>R</v>
          </cell>
          <cell r="E128" t="str">
            <v>jgarcia@eastvalley.org</v>
          </cell>
        </row>
        <row r="129">
          <cell r="A129">
            <v>458</v>
          </cell>
          <cell r="B129" t="str">
            <v>California Water Service Company Bear Gulch</v>
          </cell>
          <cell r="C129" t="str">
            <v>San Francisco Bay</v>
          </cell>
          <cell r="D129" t="str">
            <v>R</v>
          </cell>
          <cell r="E129" t="str">
            <v>mbolzowski@calwater.com</v>
          </cell>
        </row>
        <row r="130">
          <cell r="A130">
            <v>459</v>
          </cell>
          <cell r="B130" t="str">
            <v>Buena Park  City of</v>
          </cell>
          <cell r="C130" t="str">
            <v>South Coast</v>
          </cell>
          <cell r="D130" t="str">
            <v>R</v>
          </cell>
          <cell r="E130" t="str">
            <v>mgrisso@buenapark.com</v>
          </cell>
        </row>
        <row r="131">
          <cell r="A131">
            <v>460</v>
          </cell>
          <cell r="B131" t="str">
            <v>South Gate  City of</v>
          </cell>
          <cell r="C131" t="str">
            <v>South Coast</v>
          </cell>
          <cell r="D131" t="str">
            <v>R</v>
          </cell>
          <cell r="E131" t="str">
            <v>ccastillo@sogate.org</v>
          </cell>
        </row>
        <row r="132">
          <cell r="A132">
            <v>461</v>
          </cell>
          <cell r="B132" t="str">
            <v>Hillsborough  Town of</v>
          </cell>
          <cell r="C132" t="str">
            <v>San Francisco Bay</v>
          </cell>
          <cell r="D132" t="str">
            <v>R</v>
          </cell>
          <cell r="E132" t="str">
            <v>ecooney@hillsborough.net</v>
          </cell>
        </row>
        <row r="133">
          <cell r="A133">
            <v>462</v>
          </cell>
          <cell r="B133" t="str">
            <v>California Water Service Company Dixon, City of</v>
          </cell>
          <cell r="C133" t="str">
            <v>Sacramento River</v>
          </cell>
          <cell r="D133" t="str">
            <v>R</v>
          </cell>
          <cell r="E133" t="str">
            <v>mbolzowski@calwater.com</v>
          </cell>
        </row>
        <row r="134">
          <cell r="A134">
            <v>463</v>
          </cell>
          <cell r="B134" t="str">
            <v>Redlands  City of</v>
          </cell>
          <cell r="C134" t="str">
            <v>South Coast</v>
          </cell>
          <cell r="D134" t="str">
            <v>R</v>
          </cell>
          <cell r="E134" t="str">
            <v>cgriego@cityofredlands.org</v>
          </cell>
        </row>
        <row r="135">
          <cell r="A135">
            <v>464</v>
          </cell>
          <cell r="B135" t="str">
            <v>San Juan Water District</v>
          </cell>
          <cell r="C135" t="str">
            <v>Sacramento River</v>
          </cell>
          <cell r="D135" t="str">
            <v>RW</v>
          </cell>
          <cell r="E135" t="str">
            <v>vsacksteder@sjwd.org</v>
          </cell>
        </row>
        <row r="136">
          <cell r="A136">
            <v>465</v>
          </cell>
          <cell r="B136" t="str">
            <v>California Water Service Company Dominguez</v>
          </cell>
          <cell r="C136" t="str">
            <v>South Coast</v>
          </cell>
          <cell r="D136" t="str">
            <v>R</v>
          </cell>
          <cell r="E136" t="str">
            <v>mbolzowski@calwater.com</v>
          </cell>
        </row>
        <row r="137">
          <cell r="A137">
            <v>466</v>
          </cell>
          <cell r="B137" t="str">
            <v>Hayward  City of</v>
          </cell>
          <cell r="C137" t="str">
            <v>San Francisco Bay</v>
          </cell>
          <cell r="D137" t="str">
            <v>R</v>
          </cell>
          <cell r="E137" t="str">
            <v>Marilyn.mosher@hayward-ca.gov</v>
          </cell>
        </row>
        <row r="138">
          <cell r="A138">
            <v>467</v>
          </cell>
          <cell r="B138" t="str">
            <v>California Water Service Company Hermosa/Redondo</v>
          </cell>
          <cell r="C138" t="str">
            <v>South Coast</v>
          </cell>
          <cell r="D138" t="str">
            <v>R</v>
          </cell>
          <cell r="E138" t="str">
            <v>mbolzowski@calwater.com</v>
          </cell>
        </row>
        <row r="139">
          <cell r="A139">
            <v>468</v>
          </cell>
          <cell r="B139" t="str">
            <v>California Water Service Company King City</v>
          </cell>
          <cell r="C139" t="str">
            <v>Central Coast</v>
          </cell>
          <cell r="D139" t="str">
            <v>R</v>
          </cell>
          <cell r="E139" t="str">
            <v>mbolzowski@calwater.com</v>
          </cell>
        </row>
        <row r="140">
          <cell r="A140">
            <v>469</v>
          </cell>
          <cell r="B140" t="str">
            <v>Yucaipa Valley Water District</v>
          </cell>
          <cell r="C140" t="str">
            <v>South Coast</v>
          </cell>
          <cell r="D140" t="str">
            <v>R</v>
          </cell>
          <cell r="E140" t="str">
            <v>jzoba@yvwd.dst.ca.us</v>
          </cell>
        </row>
        <row r="141">
          <cell r="A141">
            <v>470</v>
          </cell>
          <cell r="B141" t="str">
            <v>San Bernardino  City of</v>
          </cell>
          <cell r="C141" t="str">
            <v>South Coast</v>
          </cell>
          <cell r="D141" t="str">
            <v>RW</v>
          </cell>
          <cell r="E141" t="str">
            <v>matt.litchfield@sbmwd.org</v>
          </cell>
        </row>
        <row r="142">
          <cell r="A142">
            <v>471</v>
          </cell>
          <cell r="B142" t="str">
            <v>Sacramento  City of</v>
          </cell>
          <cell r="C142" t="str">
            <v>Sacramento River</v>
          </cell>
          <cell r="D142" t="str">
            <v>RW</v>
          </cell>
          <cell r="E142" t="str">
            <v>tcdavis@cityofsacramento.org</v>
          </cell>
        </row>
        <row r="143">
          <cell r="A143">
            <v>472</v>
          </cell>
          <cell r="B143" t="str">
            <v>California Water Service Company Kern River Valley</v>
          </cell>
          <cell r="C143" t="str">
            <v>Tulare Lake</v>
          </cell>
          <cell r="D143" t="str">
            <v>R</v>
          </cell>
          <cell r="E143" t="str">
            <v>mbolzowski@calwater.com</v>
          </cell>
        </row>
        <row r="144">
          <cell r="A144">
            <v>473</v>
          </cell>
          <cell r="B144" t="str">
            <v>California Water Service Company Los Altos/Suburban</v>
          </cell>
          <cell r="C144" t="str">
            <v>San Francisco Bay</v>
          </cell>
          <cell r="D144" t="str">
            <v>R</v>
          </cell>
          <cell r="E144" t="str">
            <v>mbolzowski@calwater.com</v>
          </cell>
        </row>
        <row r="145">
          <cell r="A145">
            <v>474</v>
          </cell>
          <cell r="B145" t="str">
            <v>Hanford  City of</v>
          </cell>
          <cell r="C145" t="str">
            <v>Tulare Lake</v>
          </cell>
          <cell r="D145" t="str">
            <v>R</v>
          </cell>
          <cell r="E145" t="str">
            <v>mcosenza@cityofhanfordca.com</v>
          </cell>
        </row>
        <row r="146">
          <cell r="A146">
            <v>476</v>
          </cell>
          <cell r="B146" t="str">
            <v>California Water Service Company Livermore</v>
          </cell>
          <cell r="C146" t="str">
            <v>San Francisco Bay</v>
          </cell>
          <cell r="D146" t="str">
            <v>R</v>
          </cell>
          <cell r="E146" t="str">
            <v>mbolzowski@calwater.com</v>
          </cell>
        </row>
        <row r="147">
          <cell r="A147">
            <v>477</v>
          </cell>
          <cell r="B147" t="str">
            <v>West Kern Water District</v>
          </cell>
          <cell r="C147" t="str">
            <v>Tulare Lake</v>
          </cell>
          <cell r="D147" t="str">
            <v>R</v>
          </cell>
          <cell r="E147" t="str">
            <v>harry@wkwd.org</v>
          </cell>
        </row>
        <row r="148">
          <cell r="A148">
            <v>479</v>
          </cell>
          <cell r="B148" t="str">
            <v>Paso Robles  City of</v>
          </cell>
          <cell r="C148" t="str">
            <v>Central Coast</v>
          </cell>
          <cell r="D148" t="str">
            <v>R</v>
          </cell>
          <cell r="E148" t="str">
            <v>kdunham@prcity.com</v>
          </cell>
        </row>
        <row r="149">
          <cell r="A149">
            <v>480</v>
          </cell>
          <cell r="B149" t="str">
            <v>Pismo Beach  City of</v>
          </cell>
          <cell r="C149" t="str">
            <v>Central Coast</v>
          </cell>
          <cell r="D149" t="str">
            <v>R</v>
          </cell>
          <cell r="E149" t="str">
            <v>bfine@pismobeach.org</v>
          </cell>
        </row>
        <row r="150">
          <cell r="A150">
            <v>481</v>
          </cell>
          <cell r="B150" t="str">
            <v>California Water Service Company Marysville</v>
          </cell>
          <cell r="C150" t="str">
            <v>Sacramento River</v>
          </cell>
          <cell r="D150" t="str">
            <v>R</v>
          </cell>
          <cell r="E150" t="str">
            <v>mbolzowski@calwater.com</v>
          </cell>
        </row>
        <row r="151">
          <cell r="A151">
            <v>482</v>
          </cell>
          <cell r="B151" t="str">
            <v>Madera  City of</v>
          </cell>
          <cell r="C151" t="str">
            <v>San Joaquin River</v>
          </cell>
          <cell r="D151" t="str">
            <v>R</v>
          </cell>
          <cell r="E151" t="str">
            <v>jbotwright@cityofmadera.com</v>
          </cell>
        </row>
        <row r="152">
          <cell r="A152">
            <v>485</v>
          </cell>
          <cell r="B152" t="str">
            <v>Hemet  City of</v>
          </cell>
          <cell r="C152" t="str">
            <v>South Coast</v>
          </cell>
          <cell r="D152" t="str">
            <v>R</v>
          </cell>
          <cell r="E152" t="str">
            <v>rproze@cityofhemet.org</v>
          </cell>
        </row>
        <row r="153">
          <cell r="A153">
            <v>486</v>
          </cell>
          <cell r="B153" t="str">
            <v>Chino Basin Desalter Authority City of</v>
          </cell>
          <cell r="C153" t="str">
            <v>South Coast</v>
          </cell>
          <cell r="D153" t="str">
            <v>W</v>
          </cell>
        </row>
        <row r="154">
          <cell r="A154">
            <v>489</v>
          </cell>
          <cell r="B154" t="str">
            <v>California Water Service Company Mid Peninsula</v>
          </cell>
          <cell r="C154" t="str">
            <v>San Francisco Bay</v>
          </cell>
          <cell r="D154" t="str">
            <v>R</v>
          </cell>
          <cell r="E154" t="str">
            <v>mbolzowski@calwater.com</v>
          </cell>
        </row>
        <row r="155">
          <cell r="A155">
            <v>491</v>
          </cell>
          <cell r="B155" t="str">
            <v>California Water Service Company Palos Verdes</v>
          </cell>
          <cell r="C155" t="str">
            <v>South Coast</v>
          </cell>
          <cell r="D155" t="str">
            <v>R</v>
          </cell>
          <cell r="E155" t="str">
            <v>mbolzowski@calwater.com</v>
          </cell>
        </row>
        <row r="156">
          <cell r="A156">
            <v>492</v>
          </cell>
          <cell r="B156" t="str">
            <v>Colton, City of</v>
          </cell>
          <cell r="C156" t="str">
            <v>South Coast</v>
          </cell>
          <cell r="D156" t="str">
            <v>R</v>
          </cell>
          <cell r="E156" t="str">
            <v>rtorres@ci.colton.ca.us</v>
          </cell>
        </row>
        <row r="157">
          <cell r="A157">
            <v>493</v>
          </cell>
          <cell r="B157" t="str">
            <v>California Water Service Company Redwood Valley</v>
          </cell>
          <cell r="C157" t="str">
            <v>North Coast</v>
          </cell>
          <cell r="D157" t="str">
            <v>R</v>
          </cell>
          <cell r="E157" t="str">
            <v>mbolzowski@calwater.com</v>
          </cell>
        </row>
        <row r="158">
          <cell r="A158">
            <v>494</v>
          </cell>
          <cell r="B158" t="str">
            <v>Brea  City of</v>
          </cell>
          <cell r="C158" t="str">
            <v>South Coast</v>
          </cell>
          <cell r="D158" t="str">
            <v>R</v>
          </cell>
          <cell r="E158" t="str">
            <v>ronkr@cityofbrea.net</v>
          </cell>
        </row>
        <row r="159">
          <cell r="A159">
            <v>495</v>
          </cell>
          <cell r="B159" t="str">
            <v>California Water Service Company Salinas District</v>
          </cell>
          <cell r="C159" t="str">
            <v>Central Coast</v>
          </cell>
          <cell r="D159" t="str">
            <v>R</v>
          </cell>
          <cell r="E159" t="str">
            <v>mbolzowski@calwater.com</v>
          </cell>
        </row>
        <row r="160">
          <cell r="A160">
            <v>497</v>
          </cell>
          <cell r="B160" t="str">
            <v>Wasco  City of</v>
          </cell>
          <cell r="C160" t="str">
            <v>Tulare Lake</v>
          </cell>
          <cell r="D160" t="str">
            <v>R</v>
          </cell>
          <cell r="E160" t="str">
            <v>jetackett@ci.wasco.ca.us</v>
          </cell>
        </row>
        <row r="161">
          <cell r="A161">
            <v>498</v>
          </cell>
          <cell r="B161" t="str">
            <v>California Water Service Company South San Francisco</v>
          </cell>
          <cell r="C161" t="str">
            <v>San Francisco Bay</v>
          </cell>
          <cell r="D161" t="str">
            <v>R</v>
          </cell>
          <cell r="E161" t="str">
            <v>mbolzowski@calwater.com</v>
          </cell>
        </row>
        <row r="162">
          <cell r="A162">
            <v>499</v>
          </cell>
          <cell r="B162" t="str">
            <v>Tulare, City of</v>
          </cell>
          <cell r="C162" t="str">
            <v>Tulare Lake</v>
          </cell>
          <cell r="D162" t="str">
            <v>R</v>
          </cell>
          <cell r="E162" t="str">
            <v>dboggs@ci.tulare.ca.us</v>
          </cell>
        </row>
        <row r="163">
          <cell r="A163">
            <v>500</v>
          </cell>
          <cell r="B163" t="str">
            <v>California Water Service Company Stockton</v>
          </cell>
          <cell r="C163" t="str">
            <v>San Joaquin River</v>
          </cell>
          <cell r="D163" t="str">
            <v>R</v>
          </cell>
          <cell r="E163" t="str">
            <v>mbolzowski@calwater.com</v>
          </cell>
        </row>
        <row r="164">
          <cell r="A164">
            <v>501</v>
          </cell>
          <cell r="B164" t="str">
            <v>Inland Empire Utilities Agency</v>
          </cell>
          <cell r="C164" t="str">
            <v>South Coast</v>
          </cell>
          <cell r="D164" t="str">
            <v>W</v>
          </cell>
        </row>
        <row r="165">
          <cell r="A165">
            <v>502</v>
          </cell>
          <cell r="B165" t="str">
            <v>California Water Service Company Willows</v>
          </cell>
          <cell r="C165" t="str">
            <v>Sacramento River</v>
          </cell>
          <cell r="D165" t="str">
            <v>R</v>
          </cell>
          <cell r="E165" t="str">
            <v>mbolzowski@calwater.com</v>
          </cell>
        </row>
        <row r="166">
          <cell r="A166">
            <v>503</v>
          </cell>
          <cell r="B166" t="str">
            <v>California Water Service Company Westlake</v>
          </cell>
          <cell r="C166" t="str">
            <v>South Coast</v>
          </cell>
          <cell r="D166" t="str">
            <v>R</v>
          </cell>
          <cell r="E166" t="str">
            <v>mbolzowski@calwater.com</v>
          </cell>
        </row>
        <row r="167">
          <cell r="A167">
            <v>504</v>
          </cell>
          <cell r="B167" t="str">
            <v>East Palo Alto, City of</v>
          </cell>
          <cell r="C167" t="str">
            <v>San Francisco Bay</v>
          </cell>
          <cell r="D167" t="str">
            <v>R</v>
          </cell>
          <cell r="E167" t="str">
            <v>gnathan@amwater.com</v>
          </cell>
        </row>
        <row r="168">
          <cell r="A168">
            <v>506</v>
          </cell>
          <cell r="B168" t="str">
            <v>Banning  City of</v>
          </cell>
          <cell r="C168" t="str">
            <v>Colorado River</v>
          </cell>
          <cell r="D168" t="str">
            <v>R</v>
          </cell>
          <cell r="E168" t="str">
            <v>pgerdes@ci.banning.ca.us</v>
          </cell>
        </row>
        <row r="169">
          <cell r="A169">
            <v>510</v>
          </cell>
          <cell r="B169" t="str">
            <v>Benicia  City of</v>
          </cell>
          <cell r="C169" t="str">
            <v>San Francisco Bay</v>
          </cell>
          <cell r="D169" t="str">
            <v>R</v>
          </cell>
          <cell r="E169" t="str">
            <v>cwenslawski@ci.benicia.ca.us</v>
          </cell>
        </row>
        <row r="170">
          <cell r="A170">
            <v>511</v>
          </cell>
          <cell r="B170" t="str">
            <v>Westborough Water District</v>
          </cell>
          <cell r="C170" t="str">
            <v>San Francisco Bay</v>
          </cell>
          <cell r="D170" t="str">
            <v>R</v>
          </cell>
          <cell r="E170" t="str">
            <v>dbarrow@westboroughwater.com</v>
          </cell>
        </row>
        <row r="171">
          <cell r="A171">
            <v>512</v>
          </cell>
          <cell r="B171" t="str">
            <v>Woodland  City of</v>
          </cell>
          <cell r="C171" t="str">
            <v>Sacramento River</v>
          </cell>
          <cell r="D171" t="str">
            <v>R</v>
          </cell>
          <cell r="E171" t="str">
            <v>dawn.calciano@cityofwoodland.org</v>
          </cell>
        </row>
        <row r="172">
          <cell r="A172">
            <v>513</v>
          </cell>
          <cell r="B172" t="str">
            <v>Mountain View  City of</v>
          </cell>
          <cell r="C172" t="str">
            <v>San Francisco Bay</v>
          </cell>
          <cell r="D172" t="str">
            <v>R</v>
          </cell>
          <cell r="E172" t="str">
            <v>alison.turner@mountainview.gov</v>
          </cell>
        </row>
        <row r="173">
          <cell r="A173">
            <v>515</v>
          </cell>
          <cell r="B173" t="str">
            <v>Mammoth Community Water District</v>
          </cell>
          <cell r="C173" t="str">
            <v>South Lahontan</v>
          </cell>
          <cell r="D173" t="str">
            <v>R</v>
          </cell>
          <cell r="E173" t="str">
            <v>kschnadt@mcwd.dst.ca.us</v>
          </cell>
        </row>
        <row r="174">
          <cell r="A174">
            <v>516</v>
          </cell>
          <cell r="B174" t="str">
            <v>Antioch  City of</v>
          </cell>
          <cell r="C174" t="str">
            <v>San Joaquin River</v>
          </cell>
          <cell r="D174" t="str">
            <v>R</v>
          </cell>
          <cell r="E174" t="str">
            <v>lsarti@ci.antioch.ca.us</v>
          </cell>
        </row>
        <row r="175">
          <cell r="A175">
            <v>517</v>
          </cell>
          <cell r="B175" t="str">
            <v>Estero Municipal Improvement District</v>
          </cell>
          <cell r="C175" t="str">
            <v>San Francisco Bay</v>
          </cell>
          <cell r="D175" t="str">
            <v>R</v>
          </cell>
          <cell r="E175" t="str">
            <v>ndorais@fostercity.org</v>
          </cell>
        </row>
        <row r="176">
          <cell r="A176">
            <v>518</v>
          </cell>
          <cell r="B176" t="str">
            <v>East Orange County Water District</v>
          </cell>
          <cell r="C176" t="str">
            <v>South Coast</v>
          </cell>
          <cell r="D176" t="str">
            <v>RW</v>
          </cell>
          <cell r="E176" t="str">
            <v>jmendzer@eocwd.com; jberg@mwdoc.com</v>
          </cell>
        </row>
        <row r="177">
          <cell r="A177">
            <v>519</v>
          </cell>
          <cell r="B177" t="str">
            <v>Triunfo Sanitation District / Oak Park Water Service</v>
          </cell>
          <cell r="C177" t="str">
            <v>South Coast</v>
          </cell>
          <cell r="D177" t="str">
            <v>R</v>
          </cell>
          <cell r="E177" t="str">
            <v>scottquady@vrsd.com</v>
          </cell>
        </row>
        <row r="178">
          <cell r="A178">
            <v>520</v>
          </cell>
          <cell r="B178" t="str">
            <v>Vallecitos Water District</v>
          </cell>
          <cell r="C178" t="str">
            <v>South Coast</v>
          </cell>
          <cell r="D178" t="str">
            <v>R</v>
          </cell>
          <cell r="E178" t="str">
            <v>tscaglione@vwd.org</v>
          </cell>
        </row>
        <row r="179">
          <cell r="A179">
            <v>522</v>
          </cell>
          <cell r="B179" t="str">
            <v>Indio  City of</v>
          </cell>
          <cell r="C179" t="str">
            <v>Colorado River</v>
          </cell>
          <cell r="D179" t="str">
            <v>R</v>
          </cell>
          <cell r="E179" t="str">
            <v>DNguyen@indio.org</v>
          </cell>
        </row>
        <row r="180">
          <cell r="A180">
            <v>523</v>
          </cell>
          <cell r="B180" t="str">
            <v>Sunnyvale  City of</v>
          </cell>
          <cell r="C180" t="str">
            <v>San Francisco Bay</v>
          </cell>
          <cell r="D180" t="str">
            <v>R</v>
          </cell>
          <cell r="E180" t="str">
            <v>mnasser@sunnyvale.ca.gov</v>
          </cell>
        </row>
        <row r="181">
          <cell r="A181">
            <v>524</v>
          </cell>
          <cell r="B181" t="str">
            <v>Santa Cruz  City of</v>
          </cell>
          <cell r="C181" t="str">
            <v>Central Coast</v>
          </cell>
          <cell r="D181" t="str">
            <v>R</v>
          </cell>
          <cell r="E181" t="str">
            <v>tgoddard@cityofsantacruz.com</v>
          </cell>
        </row>
        <row r="182">
          <cell r="A182">
            <v>525</v>
          </cell>
          <cell r="B182" t="str">
            <v>Fortuna  City of</v>
          </cell>
          <cell r="C182" t="str">
            <v>North Coast</v>
          </cell>
          <cell r="D182" t="str">
            <v>R</v>
          </cell>
          <cell r="E182" t="str">
            <v>dculbert@ci.fortuna.ca.us</v>
          </cell>
        </row>
        <row r="183">
          <cell r="A183">
            <v>526</v>
          </cell>
          <cell r="B183" t="str">
            <v>Clovis  City of</v>
          </cell>
          <cell r="C183" t="str">
            <v>Tulare Lake</v>
          </cell>
          <cell r="D183" t="str">
            <v>R</v>
          </cell>
          <cell r="E183" t="str">
            <v>lisak@ci.clovis.ca.us</v>
          </cell>
        </row>
        <row r="184">
          <cell r="A184">
            <v>527</v>
          </cell>
          <cell r="B184" t="str">
            <v>East Niles Community Service District</v>
          </cell>
          <cell r="C184" t="str">
            <v>Tulare Lake</v>
          </cell>
          <cell r="D184" t="str">
            <v>R</v>
          </cell>
          <cell r="E184" t="str">
            <v>lwhite@eastnilescsd.org</v>
          </cell>
        </row>
        <row r="185">
          <cell r="A185">
            <v>528</v>
          </cell>
          <cell r="B185" t="str">
            <v>Loma Linda  City of *</v>
          </cell>
          <cell r="C185" t="str">
            <v>South Coast</v>
          </cell>
          <cell r="D185" t="str">
            <v>R</v>
          </cell>
          <cell r="E185" t="str">
            <v>rhandy@lomalinda-ca.gov</v>
          </cell>
        </row>
        <row r="186">
          <cell r="A186">
            <v>529</v>
          </cell>
          <cell r="B186" t="str">
            <v>San Bernardino Valley Municipal Water District</v>
          </cell>
          <cell r="C186" t="str">
            <v>South Coast</v>
          </cell>
          <cell r="D186" t="str">
            <v>W</v>
          </cell>
        </row>
        <row r="187">
          <cell r="A187">
            <v>530</v>
          </cell>
          <cell r="B187" t="str">
            <v>Eastern Municipal Water District</v>
          </cell>
          <cell r="C187" t="str">
            <v>South Coast</v>
          </cell>
          <cell r="D187" t="str">
            <v>RW</v>
          </cell>
          <cell r="E187" t="str">
            <v>lovstede@emwd.org</v>
          </cell>
        </row>
        <row r="188">
          <cell r="A188">
            <v>531</v>
          </cell>
          <cell r="B188" t="str">
            <v>Martinez  City of</v>
          </cell>
          <cell r="C188" t="str">
            <v>San Francisco Bay</v>
          </cell>
          <cell r="D188" t="str">
            <v>R</v>
          </cell>
          <cell r="E188" t="str">
            <v>ckania@cityofmartinez.org</v>
          </cell>
        </row>
        <row r="189">
          <cell r="A189">
            <v>532</v>
          </cell>
          <cell r="B189" t="str">
            <v>El Monte  City of</v>
          </cell>
          <cell r="C189" t="str">
            <v>South Coast</v>
          </cell>
          <cell r="D189" t="str">
            <v>R</v>
          </cell>
          <cell r="E189" t="str">
            <v>vjimenez@elmonteca.gov</v>
          </cell>
        </row>
        <row r="190">
          <cell r="A190">
            <v>533</v>
          </cell>
          <cell r="B190" t="str">
            <v>Marina Coast Water District</v>
          </cell>
          <cell r="C190" t="str">
            <v>Central Coast</v>
          </cell>
          <cell r="D190" t="str">
            <v>R</v>
          </cell>
          <cell r="E190" t="str">
            <v>plord@mcwd.org</v>
          </cell>
        </row>
        <row r="191">
          <cell r="A191">
            <v>534</v>
          </cell>
          <cell r="B191" t="str">
            <v>Vacaville  City of</v>
          </cell>
          <cell r="C191" t="str">
            <v>Sacramento River</v>
          </cell>
          <cell r="D191" t="str">
            <v>R</v>
          </cell>
          <cell r="E191" t="str">
            <v>ramiro.jimenez@cityofvacaville.com</v>
          </cell>
        </row>
        <row r="192">
          <cell r="A192">
            <v>535</v>
          </cell>
          <cell r="B192" t="str">
            <v>Pittsburg  City of</v>
          </cell>
          <cell r="C192" t="str">
            <v>San Francisco Bay</v>
          </cell>
          <cell r="D192" t="str">
            <v>R</v>
          </cell>
          <cell r="E192" t="str">
            <v>WPease@ci.pittsburg.ca us</v>
          </cell>
        </row>
        <row r="193">
          <cell r="A193">
            <v>536</v>
          </cell>
          <cell r="B193" t="str">
            <v>San Bruno  City of</v>
          </cell>
          <cell r="C193" t="str">
            <v>San Francisco Bay</v>
          </cell>
          <cell r="D193" t="str">
            <v>R</v>
          </cell>
          <cell r="E193" t="str">
            <v>mreinhardt@sanbruno.ca.gov</v>
          </cell>
        </row>
        <row r="194">
          <cell r="A194">
            <v>537</v>
          </cell>
          <cell r="B194" t="str">
            <v>American Canyon, City of</v>
          </cell>
          <cell r="C194" t="str">
            <v>San Francisco Bay</v>
          </cell>
          <cell r="D194" t="str">
            <v>R</v>
          </cell>
          <cell r="E194" t="str">
            <v>smoore@cityofamericancanyon.org</v>
          </cell>
        </row>
        <row r="195">
          <cell r="A195">
            <v>538</v>
          </cell>
          <cell r="B195" t="str">
            <v>Oildale Mutual Water Company</v>
          </cell>
          <cell r="C195" t="str">
            <v>Tulare Lake</v>
          </cell>
          <cell r="D195" t="str">
            <v>R</v>
          </cell>
          <cell r="E195" t="str">
            <v>omwc@oildalewater.com</v>
          </cell>
        </row>
        <row r="196">
          <cell r="A196">
            <v>539</v>
          </cell>
          <cell r="B196" t="str">
            <v>Livermore  City of Division of Water Resources</v>
          </cell>
          <cell r="C196" t="str">
            <v>San Francisco Bay</v>
          </cell>
          <cell r="D196" t="str">
            <v>R</v>
          </cell>
          <cell r="E196" t="str">
            <v>drinc@waterboards.ca.gov</v>
          </cell>
        </row>
        <row r="197">
          <cell r="A197">
            <v>540</v>
          </cell>
          <cell r="B197" t="str">
            <v>Gilroy  City of</v>
          </cell>
          <cell r="C197" t="str">
            <v>Central Coast</v>
          </cell>
          <cell r="D197" t="str">
            <v>R</v>
          </cell>
          <cell r="E197" t="str">
            <v>daldridge@ci.gilroy.ca.us</v>
          </cell>
        </row>
        <row r="198">
          <cell r="A198">
            <v>541</v>
          </cell>
          <cell r="B198" t="str">
            <v>Crescenta Valley Water District</v>
          </cell>
          <cell r="C198" t="str">
            <v>South Coast</v>
          </cell>
          <cell r="D198" t="str">
            <v>R</v>
          </cell>
          <cell r="E198" t="str">
            <v>cjscott@cvwd.com</v>
          </cell>
        </row>
        <row r="199">
          <cell r="A199">
            <v>542</v>
          </cell>
          <cell r="B199" t="str">
            <v>Downey  City of</v>
          </cell>
          <cell r="C199" t="str">
            <v>South Coast</v>
          </cell>
          <cell r="D199" t="str">
            <v>R</v>
          </cell>
          <cell r="E199" t="str">
            <v>jwen@downeyca.org</v>
          </cell>
        </row>
        <row r="200">
          <cell r="A200">
            <v>544</v>
          </cell>
          <cell r="B200" t="str">
            <v>San Gabriel Valley Water Company</v>
          </cell>
          <cell r="C200" t="str">
            <v>South Coast</v>
          </cell>
          <cell r="D200" t="str">
            <v>R</v>
          </cell>
          <cell r="E200" t="str">
            <v>darrighi@sgvwater.com</v>
          </cell>
        </row>
        <row r="201">
          <cell r="A201">
            <v>545</v>
          </cell>
          <cell r="B201" t="str">
            <v>Santa Clara  City of</v>
          </cell>
          <cell r="C201" t="str">
            <v>San Francisco Bay</v>
          </cell>
          <cell r="D201" t="str">
            <v>R</v>
          </cell>
          <cell r="E201" t="str">
            <v>mvasquez@santaclaraca.gov</v>
          </cell>
        </row>
        <row r="202">
          <cell r="A202">
            <v>546</v>
          </cell>
          <cell r="B202" t="str">
            <v>Paradise Irrigation District</v>
          </cell>
          <cell r="C202" t="str">
            <v>Sacramento River</v>
          </cell>
          <cell r="D202" t="str">
            <v>R</v>
          </cell>
          <cell r="E202" t="str">
            <v>gbarber@paradiseirrigation.com</v>
          </cell>
        </row>
        <row r="203">
          <cell r="A203">
            <v>547</v>
          </cell>
          <cell r="B203" t="str">
            <v>Scotts Valley Water District</v>
          </cell>
          <cell r="C203" t="str">
            <v>Central Coast</v>
          </cell>
          <cell r="D203" t="str">
            <v>R</v>
          </cell>
          <cell r="E203" t="str">
            <v>dmcnair@svwd.org</v>
          </cell>
        </row>
        <row r="204">
          <cell r="A204">
            <v>548</v>
          </cell>
          <cell r="B204" t="str">
            <v>Lincoln  City of</v>
          </cell>
          <cell r="C204" t="str">
            <v>Sacramento River</v>
          </cell>
          <cell r="D204" t="str">
            <v>R</v>
          </cell>
          <cell r="E204" t="str">
            <v>smiller@ci.lincoln.ca.us</v>
          </cell>
        </row>
        <row r="205">
          <cell r="A205">
            <v>549</v>
          </cell>
          <cell r="B205" t="str">
            <v>Vaughn Water Company</v>
          </cell>
          <cell r="C205" t="str">
            <v>Tulare Lake</v>
          </cell>
          <cell r="D205" t="str">
            <v>R</v>
          </cell>
          <cell r="E205" t="str">
            <v>horacio@vaughnwater.org</v>
          </cell>
        </row>
        <row r="206">
          <cell r="A206">
            <v>550</v>
          </cell>
          <cell r="B206" t="str">
            <v>McKinleyville Community Service District</v>
          </cell>
          <cell r="C206" t="str">
            <v>North Coast</v>
          </cell>
          <cell r="D206" t="str">
            <v>R</v>
          </cell>
          <cell r="E206" t="str">
            <v>jhenry@mckinleyvillecsd.com</v>
          </cell>
        </row>
        <row r="207">
          <cell r="A207">
            <v>551</v>
          </cell>
          <cell r="B207" t="str">
            <v>Cambria Community Services District</v>
          </cell>
          <cell r="C207" t="str">
            <v>Central Coast</v>
          </cell>
          <cell r="D207" t="str">
            <v>R</v>
          </cell>
          <cell r="E207" t="str">
            <v>jsmith@cambriacsd.org</v>
          </cell>
        </row>
        <row r="208">
          <cell r="A208">
            <v>552</v>
          </cell>
          <cell r="B208" t="str">
            <v>Montebello Land and Water Company</v>
          </cell>
          <cell r="C208" t="str">
            <v>South Coast</v>
          </cell>
          <cell r="D208" t="str">
            <v>R</v>
          </cell>
          <cell r="E208" t="str">
            <v>ken@mtblw.com</v>
          </cell>
        </row>
        <row r="209">
          <cell r="A209">
            <v>553</v>
          </cell>
          <cell r="B209" t="str">
            <v>Humboldt Community Service District</v>
          </cell>
          <cell r="C209" t="str">
            <v>North Coast</v>
          </cell>
          <cell r="D209" t="str">
            <v>R</v>
          </cell>
          <cell r="E209" t="str">
            <v>dhull@humboldtcsd.com</v>
          </cell>
        </row>
        <row r="210">
          <cell r="A210">
            <v>554</v>
          </cell>
          <cell r="B210" t="str">
            <v>Rohnert Park  City of</v>
          </cell>
          <cell r="C210" t="str">
            <v>North Coast</v>
          </cell>
          <cell r="D210" t="str">
            <v>R</v>
          </cell>
          <cell r="E210" t="str">
            <v>adavis@rpcity.org</v>
          </cell>
        </row>
        <row r="211">
          <cell r="A211">
            <v>555</v>
          </cell>
          <cell r="B211" t="str">
            <v>Three Valleys Municipal Water District</v>
          </cell>
          <cell r="C211" t="str">
            <v>South Coast</v>
          </cell>
          <cell r="D211" t="str">
            <v>W</v>
          </cell>
        </row>
        <row r="212">
          <cell r="A212">
            <v>556</v>
          </cell>
          <cell r="B212" t="str">
            <v>Valley of the Moon Water District</v>
          </cell>
          <cell r="C212" t="str">
            <v>San Francisco Bay</v>
          </cell>
          <cell r="D212" t="str">
            <v>R</v>
          </cell>
          <cell r="E212" t="str">
            <v>dmuelrath@vomwd.com</v>
          </cell>
        </row>
        <row r="213">
          <cell r="A213">
            <v>557</v>
          </cell>
          <cell r="B213" t="str">
            <v>Bellflower-Somerset Mutual Water Company</v>
          </cell>
          <cell r="C213" t="str">
            <v>South Coast</v>
          </cell>
          <cell r="D213" t="str">
            <v>R</v>
          </cell>
          <cell r="E213" t="str">
            <v>steve@bsmwc.com</v>
          </cell>
        </row>
        <row r="214">
          <cell r="A214">
            <v>558</v>
          </cell>
          <cell r="B214" t="str">
            <v>Port Hueneme  City of</v>
          </cell>
          <cell r="C214" t="str">
            <v>South Coast</v>
          </cell>
          <cell r="D214" t="str">
            <v>R</v>
          </cell>
          <cell r="E214" t="str">
            <v>shickox@cityofporthueneme.org</v>
          </cell>
        </row>
        <row r="215">
          <cell r="A215">
            <v>559</v>
          </cell>
          <cell r="B215" t="str">
            <v>Petaluma  City of</v>
          </cell>
          <cell r="C215" t="str">
            <v>San Francisco Bay</v>
          </cell>
          <cell r="D215" t="str">
            <v>R</v>
          </cell>
          <cell r="E215" t="str">
            <v>diribarne@ci.petaluma.ca.us</v>
          </cell>
        </row>
        <row r="216">
          <cell r="A216">
            <v>560</v>
          </cell>
          <cell r="B216" t="str">
            <v>Eureka  City of</v>
          </cell>
          <cell r="C216" t="str">
            <v>North Coast</v>
          </cell>
          <cell r="D216" t="str">
            <v>R</v>
          </cell>
          <cell r="E216" t="str">
            <v>dduncan@ci.eureka.ca.gov</v>
          </cell>
        </row>
        <row r="217">
          <cell r="A217">
            <v>561</v>
          </cell>
          <cell r="B217" t="str">
            <v>Diablo Water District</v>
          </cell>
          <cell r="C217" t="str">
            <v>San Joaquin River</v>
          </cell>
          <cell r="D217" t="str">
            <v>R</v>
          </cell>
          <cell r="E217" t="str">
            <v>jlester@diablowater.org</v>
          </cell>
        </row>
        <row r="218">
          <cell r="A218">
            <v>562</v>
          </cell>
          <cell r="B218" t="str">
            <v>El Toro Water District</v>
          </cell>
          <cell r="C218" t="str">
            <v>South Coast</v>
          </cell>
          <cell r="D218" t="str">
            <v>R</v>
          </cell>
          <cell r="E218" t="str">
            <v>bhill@etwd.com</v>
          </cell>
        </row>
        <row r="219">
          <cell r="A219">
            <v>563</v>
          </cell>
          <cell r="B219" t="str">
            <v>Brentwood  City of</v>
          </cell>
          <cell r="C219" t="str">
            <v>San Joaquin River</v>
          </cell>
          <cell r="D219" t="str">
            <v>R</v>
          </cell>
          <cell r="E219" t="str">
            <v>ebrennan@brentwoodca.gov</v>
          </cell>
        </row>
        <row r="220">
          <cell r="A220">
            <v>564</v>
          </cell>
          <cell r="B220" t="str">
            <v>Fountain Valley  City of</v>
          </cell>
          <cell r="C220" t="str">
            <v>South Coast</v>
          </cell>
          <cell r="D220" t="str">
            <v>R</v>
          </cell>
          <cell r="E220" t="str">
            <v>mark.sprague@fountainvalley.org</v>
          </cell>
        </row>
        <row r="221">
          <cell r="A221">
            <v>565</v>
          </cell>
          <cell r="B221" t="str">
            <v>Tracy  City of</v>
          </cell>
          <cell r="C221" t="str">
            <v>San Joaquin River</v>
          </cell>
          <cell r="D221" t="str">
            <v>R</v>
          </cell>
          <cell r="E221" t="str">
            <v>stephanie.hiestand@ci.tracy.ca.us</v>
          </cell>
        </row>
        <row r="222">
          <cell r="A222">
            <v>566</v>
          </cell>
          <cell r="B222" t="str">
            <v>Menlo Park  City of</v>
          </cell>
          <cell r="C222" t="str">
            <v>San Francisco Bay</v>
          </cell>
          <cell r="D222" t="str">
            <v>R</v>
          </cell>
          <cell r="E222" t="str">
            <v>phlowe@menlopark.org</v>
          </cell>
        </row>
        <row r="223">
          <cell r="A223">
            <v>567</v>
          </cell>
          <cell r="B223" t="str">
            <v>Patterson  City of</v>
          </cell>
          <cell r="C223" t="str">
            <v>San Joaquin River</v>
          </cell>
          <cell r="D223" t="str">
            <v>R</v>
          </cell>
          <cell r="E223" t="str">
            <v>mencinas@ci.patterson.ca.us</v>
          </cell>
        </row>
        <row r="224">
          <cell r="A224">
            <v>568</v>
          </cell>
          <cell r="B224" t="str">
            <v>Garden Grove  City of</v>
          </cell>
          <cell r="C224" t="str">
            <v>South Coast</v>
          </cell>
          <cell r="D224" t="str">
            <v>R</v>
          </cell>
          <cell r="E224" t="str">
            <v>katiev@garden-grove.org</v>
          </cell>
        </row>
        <row r="225">
          <cell r="A225">
            <v>570</v>
          </cell>
          <cell r="B225" t="str">
            <v>Merced  City of</v>
          </cell>
          <cell r="C225" t="str">
            <v>San Joaquin River</v>
          </cell>
          <cell r="D225" t="str">
            <v>R</v>
          </cell>
          <cell r="E225" t="str">
            <v>baptistaj@cityofmerced.org</v>
          </cell>
        </row>
        <row r="226">
          <cell r="A226">
            <v>571</v>
          </cell>
          <cell r="B226" t="str">
            <v>Tehachapi-Cummings County Water District</v>
          </cell>
          <cell r="C226" t="str">
            <v>Tulare Lake</v>
          </cell>
          <cell r="D226" t="str">
            <v>W</v>
          </cell>
        </row>
        <row r="227">
          <cell r="A227">
            <v>572</v>
          </cell>
          <cell r="B227" t="str">
            <v>San Gabriel Valley Fontana Water Company</v>
          </cell>
          <cell r="C227" t="str">
            <v>South Coast</v>
          </cell>
          <cell r="D227" t="str">
            <v>R</v>
          </cell>
          <cell r="E227" t="str">
            <v>darrighi@sgvwater.com</v>
          </cell>
        </row>
        <row r="228">
          <cell r="A228">
            <v>573</v>
          </cell>
          <cell r="B228" t="str">
            <v>Hesperia Water District City of</v>
          </cell>
          <cell r="C228" t="str">
            <v>South Lahontan</v>
          </cell>
          <cell r="D228" t="str">
            <v>R</v>
          </cell>
          <cell r="E228" t="str">
            <v>jmcdonald@cityofhesperia.us</v>
          </cell>
        </row>
        <row r="229">
          <cell r="A229">
            <v>574</v>
          </cell>
          <cell r="B229" t="str">
            <v>Moulton Niguel Water District</v>
          </cell>
          <cell r="C229" t="str">
            <v>South Coast</v>
          </cell>
          <cell r="D229" t="str">
            <v>R</v>
          </cell>
          <cell r="E229" t="str">
            <v>datwater@mnwd.com</v>
          </cell>
        </row>
        <row r="230">
          <cell r="A230">
            <v>575</v>
          </cell>
          <cell r="B230" t="str">
            <v>Oxnard  City of</v>
          </cell>
          <cell r="C230" t="str">
            <v>South Coast</v>
          </cell>
          <cell r="D230" t="str">
            <v>R</v>
          </cell>
          <cell r="E230" t="str">
            <v>diego.zabala@ci.oxnard.ca.us</v>
          </cell>
        </row>
        <row r="231">
          <cell r="A231">
            <v>576</v>
          </cell>
          <cell r="B231" t="str">
            <v>Bear Valley Community Services District</v>
          </cell>
          <cell r="C231" t="str">
            <v>Tulare Lake</v>
          </cell>
          <cell r="D231" t="str">
            <v>R</v>
          </cell>
        </row>
        <row r="232">
          <cell r="A232">
            <v>577</v>
          </cell>
          <cell r="B232" t="str">
            <v>Tehachapi, City of</v>
          </cell>
          <cell r="C232" t="str">
            <v>Tulare Lake</v>
          </cell>
          <cell r="D232" t="str">
            <v>R</v>
          </cell>
          <cell r="E232" t="str">
            <v>jcurry@tehachapipw.com</v>
          </cell>
        </row>
        <row r="233">
          <cell r="A233">
            <v>578</v>
          </cell>
          <cell r="B233" t="str">
            <v>Golden Hills Community Services District</v>
          </cell>
          <cell r="C233" t="str">
            <v>Tulare Lake</v>
          </cell>
          <cell r="D233" t="str">
            <v>R</v>
          </cell>
        </row>
        <row r="234">
          <cell r="A234">
            <v>579</v>
          </cell>
          <cell r="B234" t="str">
            <v>La Habra  City of Public Works</v>
          </cell>
          <cell r="C234" t="str">
            <v>South Coast</v>
          </cell>
          <cell r="D234" t="str">
            <v>R</v>
          </cell>
          <cell r="E234" t="str">
            <v>bjones@lahabraca.gov</v>
          </cell>
        </row>
        <row r="235">
          <cell r="A235">
            <v>580</v>
          </cell>
          <cell r="B235" t="str">
            <v>Stallion Springs Community Services District</v>
          </cell>
          <cell r="C235" t="str">
            <v>Tulare Lake</v>
          </cell>
          <cell r="D235" t="str">
            <v>R</v>
          </cell>
        </row>
        <row r="236">
          <cell r="A236">
            <v>581</v>
          </cell>
          <cell r="B236" t="str">
            <v>San Benito County Water District</v>
          </cell>
          <cell r="C236" t="str">
            <v>Central Coast</v>
          </cell>
          <cell r="D236" t="str">
            <v>W</v>
          </cell>
        </row>
        <row r="237">
          <cell r="A237">
            <v>582</v>
          </cell>
          <cell r="B237" t="str">
            <v>Water Facilities Authority</v>
          </cell>
          <cell r="C237" t="str">
            <v>South Coast</v>
          </cell>
          <cell r="D237" t="str">
            <v>W</v>
          </cell>
        </row>
        <row r="238">
          <cell r="A238">
            <v>584</v>
          </cell>
          <cell r="B238" t="str">
            <v>Lake Arrowhead Community Services District</v>
          </cell>
          <cell r="C238" t="str">
            <v>South Lahontan</v>
          </cell>
          <cell r="D238" t="str">
            <v>R</v>
          </cell>
          <cell r="E238" t="str">
            <v>mbrooks@lakearrowheadcsd.com</v>
          </cell>
        </row>
        <row r="239">
          <cell r="A239">
            <v>585</v>
          </cell>
          <cell r="B239" t="str">
            <v>City of Big Bear Lake, Dept of Water &amp; Power</v>
          </cell>
          <cell r="C239" t="str">
            <v>South Coast</v>
          </cell>
          <cell r="D239" t="str">
            <v>R</v>
          </cell>
          <cell r="E239" t="str">
            <v>aray@bbldwp.com</v>
          </cell>
        </row>
        <row r="240">
          <cell r="A240">
            <v>586</v>
          </cell>
          <cell r="B240" t="str">
            <v>Cerritos  City of</v>
          </cell>
          <cell r="C240" t="str">
            <v>South Coast</v>
          </cell>
          <cell r="D240" t="str">
            <v>R</v>
          </cell>
          <cell r="E240" t="str">
            <v>cemig@cerritos.us</v>
          </cell>
        </row>
        <row r="241">
          <cell r="A241">
            <v>587</v>
          </cell>
          <cell r="B241" t="str">
            <v>Fresno  City of</v>
          </cell>
          <cell r="C241" t="str">
            <v>Tulare Lake</v>
          </cell>
          <cell r="D241" t="str">
            <v>R</v>
          </cell>
          <cell r="E241" t="str">
            <v>ken.heard@fresno.gov</v>
          </cell>
        </row>
        <row r="242">
          <cell r="A242">
            <v>588</v>
          </cell>
          <cell r="B242" t="str">
            <v>Hollister  City of</v>
          </cell>
          <cell r="C242" t="str">
            <v>Central Coast</v>
          </cell>
          <cell r="D242" t="str">
            <v>R</v>
          </cell>
          <cell r="E242" t="str">
            <v>jim.hart@hollister.ca.gov</v>
          </cell>
        </row>
        <row r="243">
          <cell r="A243">
            <v>589</v>
          </cell>
          <cell r="B243" t="str">
            <v>Sunnyslope County Water District</v>
          </cell>
          <cell r="C243" t="str">
            <v>Central Coast</v>
          </cell>
          <cell r="D243" t="str">
            <v>R</v>
          </cell>
          <cell r="E243" t="str">
            <v>don@sscwd.org</v>
          </cell>
        </row>
        <row r="244">
          <cell r="A244">
            <v>591</v>
          </cell>
          <cell r="B244" t="str">
            <v>Laguna Beach County Water District</v>
          </cell>
          <cell r="C244" t="str">
            <v>South Coast</v>
          </cell>
          <cell r="D244" t="str">
            <v>R</v>
          </cell>
          <cell r="E244" t="str">
            <v>bwestphal@lbcwd.com</v>
          </cell>
        </row>
        <row r="245">
          <cell r="A245">
            <v>592</v>
          </cell>
          <cell r="B245" t="str">
            <v>California-American Water Company Los Angeles District</v>
          </cell>
          <cell r="C245" t="str">
            <v>South Coast</v>
          </cell>
          <cell r="D245" t="str">
            <v>R</v>
          </cell>
          <cell r="E245" t="str">
            <v>beatriz.garza@amwater.com</v>
          </cell>
        </row>
        <row r="246">
          <cell r="A246">
            <v>593</v>
          </cell>
          <cell r="B246" t="str">
            <v>California-American Water Company San Diego District</v>
          </cell>
          <cell r="C246" t="str">
            <v>South Coast</v>
          </cell>
          <cell r="D246" t="str">
            <v>R</v>
          </cell>
          <cell r="E246" t="str">
            <v>beatriz.garza@amwater.com</v>
          </cell>
        </row>
        <row r="247">
          <cell r="A247">
            <v>594</v>
          </cell>
          <cell r="B247" t="str">
            <v>California-American Water Ventura District</v>
          </cell>
          <cell r="C247" t="str">
            <v>South Coast</v>
          </cell>
          <cell r="D247" t="str">
            <v>R</v>
          </cell>
          <cell r="E247" t="str">
            <v>beatriz.garza@amwater.com</v>
          </cell>
        </row>
        <row r="248">
          <cell r="A248">
            <v>596</v>
          </cell>
          <cell r="B248" t="str">
            <v>Stockton  City of</v>
          </cell>
          <cell r="C248" t="str">
            <v>San Joaquin River</v>
          </cell>
          <cell r="D248" t="str">
            <v>R</v>
          </cell>
          <cell r="E248" t="str">
            <v>regina.rubier@stocktongov.com</v>
          </cell>
        </row>
        <row r="249">
          <cell r="A249">
            <v>597</v>
          </cell>
          <cell r="B249" t="str">
            <v>Lincoln Avenue Water Company</v>
          </cell>
          <cell r="C249" t="str">
            <v>South Coast</v>
          </cell>
          <cell r="D249" t="str">
            <v>R</v>
          </cell>
          <cell r="E249" t="str">
            <v>jennifer@lawc.org</v>
          </cell>
        </row>
        <row r="250">
          <cell r="A250">
            <v>598</v>
          </cell>
          <cell r="B250" t="str">
            <v>Whittier  City of</v>
          </cell>
          <cell r="C250" t="str">
            <v>South Coast</v>
          </cell>
          <cell r="D250" t="str">
            <v>R</v>
          </cell>
          <cell r="E250" t="str">
            <v>kkittridge@cityofwhittier.org</v>
          </cell>
        </row>
        <row r="251">
          <cell r="A251">
            <v>599</v>
          </cell>
          <cell r="B251" t="str">
            <v>Kern County Water Agency Improvement District No 4</v>
          </cell>
          <cell r="C251" t="str">
            <v>Tulare Lake</v>
          </cell>
          <cell r="D251" t="str">
            <v>W</v>
          </cell>
        </row>
        <row r="252">
          <cell r="A252">
            <v>600</v>
          </cell>
          <cell r="B252" t="str">
            <v>North of The River Municipal Water District</v>
          </cell>
          <cell r="C252" t="str">
            <v>Tulare Lake</v>
          </cell>
          <cell r="D252" t="str">
            <v>W</v>
          </cell>
        </row>
        <row r="253">
          <cell r="A253">
            <v>601</v>
          </cell>
          <cell r="B253" t="str">
            <v>San Luis Obispo  City of</v>
          </cell>
          <cell r="C253" t="str">
            <v>Central Coast</v>
          </cell>
          <cell r="D253" t="str">
            <v>R</v>
          </cell>
          <cell r="E253" t="str">
            <v>rmunds@slocity.org</v>
          </cell>
        </row>
        <row r="254">
          <cell r="A254">
            <v>602</v>
          </cell>
          <cell r="B254" t="str">
            <v>Kerman, City of</v>
          </cell>
          <cell r="C254" t="str">
            <v>Tulare Lake</v>
          </cell>
          <cell r="D254" t="str">
            <v>R</v>
          </cell>
          <cell r="E254" t="str">
            <v>lmadruga@cityofkerman.org</v>
          </cell>
        </row>
        <row r="255">
          <cell r="A255">
            <v>603</v>
          </cell>
          <cell r="B255" t="str">
            <v>La Palma  City of</v>
          </cell>
          <cell r="C255" t="str">
            <v>South Coast</v>
          </cell>
          <cell r="D255" t="str">
            <v>R</v>
          </cell>
          <cell r="E255" t="str">
            <v>jamest@cityoflapalma.org</v>
          </cell>
        </row>
        <row r="256">
          <cell r="A256">
            <v>604</v>
          </cell>
          <cell r="B256" t="str">
            <v>Santa Margarita Water District</v>
          </cell>
          <cell r="C256" t="str">
            <v>South Coast</v>
          </cell>
          <cell r="D256" t="str">
            <v>R</v>
          </cell>
          <cell r="E256" t="str">
            <v>danielp@smwd.com</v>
          </cell>
        </row>
        <row r="257">
          <cell r="A257">
            <v>605</v>
          </cell>
          <cell r="B257" t="str">
            <v>Mesa Water District</v>
          </cell>
          <cell r="C257" t="str">
            <v>South Coast</v>
          </cell>
          <cell r="D257" t="str">
            <v>R</v>
          </cell>
          <cell r="E257" t="str">
            <v>justinf@mesawater.org</v>
          </cell>
        </row>
        <row r="258">
          <cell r="A258">
            <v>607</v>
          </cell>
          <cell r="B258" t="str">
            <v>California-American Water Company Monterey District</v>
          </cell>
          <cell r="C258" t="str">
            <v>Central Coast</v>
          </cell>
          <cell r="D258" t="str">
            <v>R</v>
          </cell>
          <cell r="E258" t="str">
            <v>Patricia.Glass@amwater.com</v>
          </cell>
        </row>
        <row r="259">
          <cell r="A259">
            <v>608</v>
          </cell>
          <cell r="B259" t="str">
            <v>Arroyo Grande  City of</v>
          </cell>
          <cell r="C259" t="str">
            <v>Central Coast</v>
          </cell>
          <cell r="D259" t="str">
            <v>R</v>
          </cell>
          <cell r="E259" t="str">
            <v>staylor@arroyogrande.org</v>
          </cell>
        </row>
        <row r="260">
          <cell r="A260">
            <v>609</v>
          </cell>
          <cell r="B260" t="str">
            <v>Suisun-Solano Water Authority</v>
          </cell>
          <cell r="C260" t="str">
            <v>San Francisco Bay</v>
          </cell>
          <cell r="D260" t="str">
            <v>R</v>
          </cell>
          <cell r="E260" t="str">
            <v>murphys@sidwater.org</v>
          </cell>
        </row>
        <row r="261">
          <cell r="A261">
            <v>610</v>
          </cell>
          <cell r="B261" t="str">
            <v>Davis  City of</v>
          </cell>
          <cell r="C261" t="str">
            <v>Sacramento River</v>
          </cell>
          <cell r="D261" t="str">
            <v>R</v>
          </cell>
          <cell r="E261" t="str">
            <v>mgraham@cityofdavis.org</v>
          </cell>
        </row>
        <row r="262">
          <cell r="A262">
            <v>612</v>
          </cell>
          <cell r="B262" t="str">
            <v>Linda County Water District</v>
          </cell>
          <cell r="C262" t="str">
            <v>Sacramento River</v>
          </cell>
          <cell r="D262" t="str">
            <v>R</v>
          </cell>
          <cell r="E262" t="str">
            <v>wjellsey@succeed.net</v>
          </cell>
        </row>
        <row r="263">
          <cell r="A263">
            <v>613</v>
          </cell>
          <cell r="B263" t="str">
            <v>Ceres  City of</v>
          </cell>
          <cell r="C263" t="str">
            <v>San Joaquin River</v>
          </cell>
          <cell r="D263" t="str">
            <v>R</v>
          </cell>
          <cell r="E263" t="str">
            <v>loretta.webb@ci.ceres.ca.us</v>
          </cell>
        </row>
        <row r="264">
          <cell r="A264">
            <v>618</v>
          </cell>
          <cell r="B264" t="str">
            <v>South San Joaquin Irrigation District</v>
          </cell>
          <cell r="C264" t="str">
            <v>San Joaquin River</v>
          </cell>
          <cell r="D264" t="str">
            <v>W</v>
          </cell>
        </row>
        <row r="265">
          <cell r="A265">
            <v>619</v>
          </cell>
          <cell r="B265" t="str">
            <v>Newport Beach  City of</v>
          </cell>
          <cell r="C265" t="str">
            <v>South Coast</v>
          </cell>
          <cell r="D265" t="str">
            <v>R</v>
          </cell>
          <cell r="E265" t="str">
            <v>gmurdoch@newportbeachca.gov</v>
          </cell>
        </row>
        <row r="266">
          <cell r="A266">
            <v>620</v>
          </cell>
          <cell r="B266" t="str">
            <v>Ventura County Waterworks District No. 8</v>
          </cell>
          <cell r="C266" t="str">
            <v>South Coast</v>
          </cell>
          <cell r="D266" t="str">
            <v>R</v>
          </cell>
          <cell r="E266" t="str">
            <v>wmoyer@simivalley.org</v>
          </cell>
        </row>
        <row r="267">
          <cell r="A267">
            <v>621</v>
          </cell>
          <cell r="B267" t="str">
            <v>Arcata  City of</v>
          </cell>
          <cell r="C267" t="str">
            <v>North Coast</v>
          </cell>
          <cell r="D267" t="str">
            <v>R</v>
          </cell>
          <cell r="E267" t="str">
            <v>rhernandez@cityofarcata.org</v>
          </cell>
        </row>
        <row r="268">
          <cell r="A268">
            <v>622</v>
          </cell>
          <cell r="B268" t="str">
            <v>Crescent City  City of</v>
          </cell>
          <cell r="C268" t="str">
            <v>North Coast</v>
          </cell>
          <cell r="D268" t="str">
            <v>R</v>
          </cell>
          <cell r="E268" t="str">
            <v>tromesberg@crescentcity.org</v>
          </cell>
        </row>
        <row r="269">
          <cell r="A269">
            <v>623</v>
          </cell>
          <cell r="B269" t="str">
            <v>Crestline Village Water District</v>
          </cell>
          <cell r="C269" t="str">
            <v>South Lahontan</v>
          </cell>
          <cell r="D269" t="str">
            <v>R</v>
          </cell>
          <cell r="E269" t="str">
            <v>kbdrew@cvwater.com</v>
          </cell>
        </row>
        <row r="270">
          <cell r="A270">
            <v>624</v>
          </cell>
          <cell r="B270" t="str">
            <v>South Coast Water District</v>
          </cell>
          <cell r="C270" t="str">
            <v>South Coast</v>
          </cell>
          <cell r="D270" t="str">
            <v>R</v>
          </cell>
          <cell r="E270" t="str">
            <v>jmcdivitt@scwd.org</v>
          </cell>
        </row>
        <row r="271">
          <cell r="A271">
            <v>625</v>
          </cell>
          <cell r="B271" t="str">
            <v>Bakman Water Company</v>
          </cell>
          <cell r="C271" t="str">
            <v>Tulare Lake</v>
          </cell>
          <cell r="D271" t="str">
            <v>R</v>
          </cell>
          <cell r="E271" t="str">
            <v>shay@bakmanwater.com</v>
          </cell>
        </row>
        <row r="272">
          <cell r="A272">
            <v>626</v>
          </cell>
          <cell r="B272" t="str">
            <v>Orange  City of</v>
          </cell>
          <cell r="C272" t="str">
            <v>South Coast</v>
          </cell>
          <cell r="D272" t="str">
            <v>R</v>
          </cell>
          <cell r="E272" t="str">
            <v>bbaehner@cityoforange.org</v>
          </cell>
        </row>
        <row r="273">
          <cell r="A273">
            <v>628</v>
          </cell>
          <cell r="B273" t="str">
            <v>Fair Oaks Water District</v>
          </cell>
          <cell r="C273" t="str">
            <v>Sacramento River</v>
          </cell>
          <cell r="D273" t="str">
            <v>R</v>
          </cell>
          <cell r="E273" t="str">
            <v>shuckaby@fowd.com</v>
          </cell>
        </row>
        <row r="274">
          <cell r="A274">
            <v>629</v>
          </cell>
          <cell r="B274" t="str">
            <v>Tustin  City of</v>
          </cell>
          <cell r="C274" t="str">
            <v>South Coast</v>
          </cell>
          <cell r="D274" t="str">
            <v>R</v>
          </cell>
          <cell r="E274" t="str">
            <v>avalenzuela@tustinca.org</v>
          </cell>
        </row>
        <row r="275">
          <cell r="A275">
            <v>630</v>
          </cell>
          <cell r="B275" t="str">
            <v>Goleta Water District</v>
          </cell>
          <cell r="C275" t="str">
            <v>Central Coast</v>
          </cell>
          <cell r="D275" t="str">
            <v>R</v>
          </cell>
          <cell r="E275" t="str">
            <v>bwelch@goletawater.com</v>
          </cell>
        </row>
        <row r="276">
          <cell r="A276">
            <v>631</v>
          </cell>
          <cell r="B276" t="str">
            <v>Adelanto city of</v>
          </cell>
          <cell r="C276" t="str">
            <v>South Lahontan</v>
          </cell>
          <cell r="D276" t="str">
            <v>R</v>
          </cell>
          <cell r="E276" t="str">
            <v>rbuday@percwater.com</v>
          </cell>
        </row>
        <row r="277">
          <cell r="A277">
            <v>632</v>
          </cell>
          <cell r="B277" t="str">
            <v>Seal Beach  City of</v>
          </cell>
          <cell r="C277" t="str">
            <v>South Coast</v>
          </cell>
          <cell r="D277" t="str">
            <v>R</v>
          </cell>
          <cell r="E277" t="str">
            <v>descobedo@sealbeachca.gov</v>
          </cell>
        </row>
        <row r="278">
          <cell r="A278">
            <v>633</v>
          </cell>
          <cell r="B278" t="str">
            <v>San Clemente  City of</v>
          </cell>
          <cell r="C278" t="str">
            <v>South Coast</v>
          </cell>
          <cell r="D278" t="str">
            <v>R</v>
          </cell>
          <cell r="E278" t="str">
            <v>kanzlera@san-clemente.org</v>
          </cell>
        </row>
        <row r="279">
          <cell r="A279">
            <v>635</v>
          </cell>
          <cell r="B279" t="str">
            <v>Azusa  City of</v>
          </cell>
          <cell r="C279" t="str">
            <v>South Coast</v>
          </cell>
          <cell r="D279" t="str">
            <v>R</v>
          </cell>
          <cell r="E279" t="str">
            <v>sseffer@ci.azusa.ca.us</v>
          </cell>
        </row>
        <row r="280">
          <cell r="A280">
            <v>636</v>
          </cell>
          <cell r="B280" t="str">
            <v>Alhambra  City of</v>
          </cell>
          <cell r="C280" t="str">
            <v>South Coast</v>
          </cell>
          <cell r="D280" t="str">
            <v>R</v>
          </cell>
          <cell r="E280" t="str">
            <v>dahlen@cityofalhambra.org</v>
          </cell>
        </row>
        <row r="281">
          <cell r="A281">
            <v>637</v>
          </cell>
          <cell r="B281" t="str">
            <v>Apple Valley Ranchos Water Company</v>
          </cell>
          <cell r="C281" t="str">
            <v>South Lahontan</v>
          </cell>
          <cell r="D281" t="str">
            <v>R</v>
          </cell>
          <cell r="E281" t="str">
            <v>jcaudell@avrwater.com</v>
          </cell>
        </row>
        <row r="282">
          <cell r="A282">
            <v>638</v>
          </cell>
          <cell r="B282" t="str">
            <v>Thousand Oaks  City of</v>
          </cell>
          <cell r="C282" t="str">
            <v>South Coast</v>
          </cell>
          <cell r="D282" t="str">
            <v>R</v>
          </cell>
          <cell r="E282" t="str">
            <v>jkelly@toaks.org</v>
          </cell>
        </row>
        <row r="283">
          <cell r="A283">
            <v>640</v>
          </cell>
          <cell r="B283" t="str">
            <v>Beverly Hills  City of</v>
          </cell>
          <cell r="C283" t="str">
            <v>South Coast</v>
          </cell>
          <cell r="D283" t="str">
            <v>R</v>
          </cell>
          <cell r="E283" t="str">
            <v>dcartagena@beverlyhills.org</v>
          </cell>
        </row>
        <row r="284">
          <cell r="A284">
            <v>641</v>
          </cell>
          <cell r="B284" t="str">
            <v>Golden State Water Company Cowan Heights</v>
          </cell>
          <cell r="C284" t="str">
            <v>South Coast</v>
          </cell>
          <cell r="D284" t="str">
            <v>R</v>
          </cell>
          <cell r="E284" t="str">
            <v>ana.chavez@gswater.com</v>
          </cell>
        </row>
        <row r="285">
          <cell r="A285">
            <v>642</v>
          </cell>
          <cell r="B285" t="str">
            <v>Victorville Water District</v>
          </cell>
          <cell r="C285" t="str">
            <v>South Lahontan</v>
          </cell>
          <cell r="D285" t="str">
            <v>R</v>
          </cell>
          <cell r="E285" t="str">
            <v>dmccormick@victorvilleca.gov</v>
          </cell>
        </row>
        <row r="286">
          <cell r="A286">
            <v>643</v>
          </cell>
          <cell r="B286" t="str">
            <v>Pomona  City of</v>
          </cell>
          <cell r="C286" t="str">
            <v>South Coast</v>
          </cell>
          <cell r="D286" t="str">
            <v>R</v>
          </cell>
          <cell r="E286" t="str">
            <v>julie_carver@ci.pomona.ca.us</v>
          </cell>
        </row>
        <row r="287">
          <cell r="A287">
            <v>644</v>
          </cell>
          <cell r="B287" t="str">
            <v>Walnut Valley Water District</v>
          </cell>
          <cell r="C287" t="str">
            <v>South Coast</v>
          </cell>
          <cell r="D287" t="str">
            <v>R</v>
          </cell>
          <cell r="E287" t="str">
            <v>bteuber@wvwd.com</v>
          </cell>
        </row>
        <row r="288">
          <cell r="A288">
            <v>646</v>
          </cell>
          <cell r="B288" t="str">
            <v>California-American Water Company Sacramento District</v>
          </cell>
          <cell r="C288" t="str">
            <v>Sacramento River</v>
          </cell>
          <cell r="D288" t="str">
            <v>R</v>
          </cell>
          <cell r="E288" t="str">
            <v>beatriz.garza@amwater.com</v>
          </cell>
        </row>
        <row r="289">
          <cell r="A289">
            <v>647</v>
          </cell>
          <cell r="B289" t="str">
            <v>Ventura County Waterworks District No 1</v>
          </cell>
          <cell r="C289" t="str">
            <v>South Coast</v>
          </cell>
          <cell r="D289" t="str">
            <v>R</v>
          </cell>
          <cell r="E289" t="str">
            <v>Sandy.Harrison@ventura.org</v>
          </cell>
        </row>
        <row r="290">
          <cell r="A290">
            <v>648</v>
          </cell>
          <cell r="B290" t="str">
            <v>Great Oaks Water Company Incorporated</v>
          </cell>
          <cell r="C290" t="str">
            <v>San Francisco Bay</v>
          </cell>
          <cell r="D290" t="str">
            <v>R</v>
          </cell>
          <cell r="E290" t="str">
            <v>tguster@greatoakswater.com</v>
          </cell>
        </row>
        <row r="291">
          <cell r="A291">
            <v>650</v>
          </cell>
          <cell r="B291" t="str">
            <v>Carlsbad Municipal Water District</v>
          </cell>
          <cell r="C291" t="str">
            <v>South Coast</v>
          </cell>
          <cell r="D291" t="str">
            <v>R</v>
          </cell>
          <cell r="E291" t="str">
            <v>Ligeia.Heagy@carlsbadca.gov</v>
          </cell>
        </row>
        <row r="292">
          <cell r="A292">
            <v>651</v>
          </cell>
          <cell r="B292" t="str">
            <v>Golden State Water Company Placentia</v>
          </cell>
          <cell r="C292" t="str">
            <v>South Coast</v>
          </cell>
          <cell r="D292" t="str">
            <v>R</v>
          </cell>
          <cell r="E292" t="str">
            <v>ana.chavez@gswater.com</v>
          </cell>
        </row>
        <row r="293">
          <cell r="A293">
            <v>652</v>
          </cell>
          <cell r="B293" t="str">
            <v>Huntington Park  City of</v>
          </cell>
          <cell r="C293" t="str">
            <v>South Coast</v>
          </cell>
          <cell r="D293" t="str">
            <v>R</v>
          </cell>
          <cell r="E293" t="str">
            <v>iris.ramos@STServices.com</v>
          </cell>
        </row>
        <row r="294">
          <cell r="A294">
            <v>653</v>
          </cell>
          <cell r="B294" t="str">
            <v>Helix Water District</v>
          </cell>
          <cell r="C294" t="str">
            <v>South Coast</v>
          </cell>
          <cell r="D294" t="str">
            <v>R</v>
          </cell>
          <cell r="E294" t="str">
            <v>michelle.curtis@helixwater.org</v>
          </cell>
        </row>
        <row r="295">
          <cell r="A295">
            <v>654</v>
          </cell>
          <cell r="B295" t="str">
            <v>Manhattan Beach  City of</v>
          </cell>
          <cell r="C295" t="str">
            <v>South Coast</v>
          </cell>
          <cell r="D295" t="str">
            <v>R</v>
          </cell>
          <cell r="E295" t="str">
            <v>rsaenz@citymb.info</v>
          </cell>
        </row>
        <row r="296">
          <cell r="A296">
            <v>655</v>
          </cell>
          <cell r="B296" t="str">
            <v>Lakeside Water District</v>
          </cell>
          <cell r="C296" t="str">
            <v>South Coast</v>
          </cell>
          <cell r="D296" t="str">
            <v>R</v>
          </cell>
          <cell r="E296" t="str">
            <v>lwdbsanders@sbcglobal.net</v>
          </cell>
        </row>
        <row r="297">
          <cell r="A297">
            <v>656</v>
          </cell>
          <cell r="B297" t="str">
            <v>Carpinteria Valley Water District</v>
          </cell>
          <cell r="C297" t="str">
            <v>Central Coast</v>
          </cell>
          <cell r="D297" t="str">
            <v>R</v>
          </cell>
          <cell r="E297" t="str">
            <v>alex@cvwd.net</v>
          </cell>
        </row>
        <row r="298">
          <cell r="A298">
            <v>657</v>
          </cell>
          <cell r="B298" t="str">
            <v>Lakewood  City of</v>
          </cell>
          <cell r="C298" t="str">
            <v>South Coast</v>
          </cell>
          <cell r="D298" t="str">
            <v>R</v>
          </cell>
          <cell r="E298" t="str">
            <v>jglancy@lakewoodcity.org</v>
          </cell>
        </row>
        <row r="299">
          <cell r="A299">
            <v>658</v>
          </cell>
          <cell r="B299" t="str">
            <v>Lynwood  City of</v>
          </cell>
          <cell r="C299" t="str">
            <v>South Coast</v>
          </cell>
          <cell r="D299" t="str">
            <v>R</v>
          </cell>
          <cell r="E299" t="str">
            <v>jmolina@lynwood.ca.us</v>
          </cell>
        </row>
        <row r="300">
          <cell r="A300">
            <v>659</v>
          </cell>
          <cell r="B300" t="str">
            <v>Las Virgenes Municipal Water District</v>
          </cell>
          <cell r="C300" t="str">
            <v>South Coast</v>
          </cell>
          <cell r="D300" t="str">
            <v>R</v>
          </cell>
          <cell r="E300" t="str">
            <v>danders@lvmwd.com</v>
          </cell>
        </row>
        <row r="301">
          <cell r="A301">
            <v>660</v>
          </cell>
          <cell r="B301" t="str">
            <v>Chino Hills  City of</v>
          </cell>
          <cell r="C301" t="str">
            <v>South Coast</v>
          </cell>
          <cell r="D301" t="str">
            <v>R</v>
          </cell>
          <cell r="E301" t="str">
            <v>mwiley@chinohills.org</v>
          </cell>
        </row>
        <row r="302">
          <cell r="A302">
            <v>661</v>
          </cell>
          <cell r="B302" t="str">
            <v>Lodi  City of Public Works Department</v>
          </cell>
          <cell r="C302" t="str">
            <v>San Joaquin River</v>
          </cell>
          <cell r="D302" t="str">
            <v>R</v>
          </cell>
          <cell r="E302" t="str">
            <v>kgarcia@lodi.gov</v>
          </cell>
        </row>
        <row r="303">
          <cell r="A303">
            <v>662</v>
          </cell>
          <cell r="B303" t="str">
            <v>Golden State Water Company S Arcadia</v>
          </cell>
          <cell r="C303" t="str">
            <v>South Coast</v>
          </cell>
          <cell r="D303" t="str">
            <v>R</v>
          </cell>
          <cell r="E303" t="str">
            <v>ana.chavez@gswater.com</v>
          </cell>
        </row>
        <row r="304">
          <cell r="A304">
            <v>663</v>
          </cell>
          <cell r="B304" t="str">
            <v>Lomita  City of</v>
          </cell>
          <cell r="C304" t="str">
            <v>South Coast</v>
          </cell>
          <cell r="D304" t="str">
            <v>R</v>
          </cell>
          <cell r="E304" t="str">
            <v>uescalona@lomitacity.com</v>
          </cell>
        </row>
        <row r="305">
          <cell r="A305">
            <v>666</v>
          </cell>
          <cell r="B305" t="str">
            <v>Golden State Water Company San Dimas</v>
          </cell>
          <cell r="C305" t="str">
            <v>South Coast</v>
          </cell>
          <cell r="D305" t="str">
            <v>R</v>
          </cell>
          <cell r="E305" t="str">
            <v>ana.chavez@gswater.com</v>
          </cell>
        </row>
        <row r="306">
          <cell r="A306">
            <v>667</v>
          </cell>
          <cell r="B306" t="str">
            <v>Ramona Municipal Water District</v>
          </cell>
          <cell r="C306" t="str">
            <v>South Coast</v>
          </cell>
          <cell r="D306" t="str">
            <v>R</v>
          </cell>
          <cell r="E306" t="str">
            <v>jbrean@rmwd.org</v>
          </cell>
        </row>
        <row r="307">
          <cell r="A307">
            <v>668</v>
          </cell>
          <cell r="B307" t="str">
            <v>Monrovia  City of</v>
          </cell>
          <cell r="C307" t="str">
            <v>South Coast</v>
          </cell>
          <cell r="D307" t="str">
            <v>R</v>
          </cell>
          <cell r="E307" t="str">
            <v>sigoe@ci.monrovia.ca.us</v>
          </cell>
        </row>
        <row r="308">
          <cell r="A308">
            <v>669</v>
          </cell>
          <cell r="B308" t="str">
            <v>North Coast County Water District</v>
          </cell>
          <cell r="C308" t="str">
            <v>San Francisco Bay</v>
          </cell>
          <cell r="D308" t="str">
            <v>R</v>
          </cell>
          <cell r="E308" t="str">
            <v>clemke@nccwd.com</v>
          </cell>
        </row>
        <row r="309">
          <cell r="A309">
            <v>670</v>
          </cell>
          <cell r="B309" t="str">
            <v>North Tahoe Public Utility District</v>
          </cell>
          <cell r="C309" t="str">
            <v>North Lahontan</v>
          </cell>
          <cell r="D309" t="str">
            <v>R</v>
          </cell>
          <cell r="E309" t="str">
            <v>kfischer@ntpud.org</v>
          </cell>
        </row>
        <row r="310">
          <cell r="A310">
            <v>671</v>
          </cell>
          <cell r="B310" t="str">
            <v>San Dieguito Water District</v>
          </cell>
          <cell r="C310" t="str">
            <v>South Coast</v>
          </cell>
          <cell r="D310" t="str">
            <v>R</v>
          </cell>
          <cell r="E310" t="str">
            <v>bodonnel@sdwd.org</v>
          </cell>
        </row>
        <row r="311">
          <cell r="A311">
            <v>672</v>
          </cell>
          <cell r="B311" t="str">
            <v>Palmdale Water District</v>
          </cell>
          <cell r="C311" t="str">
            <v>South Lahontan</v>
          </cell>
          <cell r="D311" t="str">
            <v>R</v>
          </cell>
          <cell r="E311" t="str">
            <v>jpernula@palmdalewater.org</v>
          </cell>
        </row>
        <row r="312">
          <cell r="A312">
            <v>673</v>
          </cell>
          <cell r="B312" t="str">
            <v>Olivehurst Public Utility District</v>
          </cell>
          <cell r="C312" t="str">
            <v>Sacramento River</v>
          </cell>
          <cell r="D312" t="str">
            <v>R</v>
          </cell>
          <cell r="E312" t="str">
            <v>drinc@waterboards.ca.gov</v>
          </cell>
        </row>
        <row r="313">
          <cell r="A313">
            <v>674</v>
          </cell>
          <cell r="B313" t="str">
            <v>Twentynine Palms Water District</v>
          </cell>
          <cell r="C313" t="str">
            <v>Colorado River</v>
          </cell>
          <cell r="D313" t="str">
            <v>R</v>
          </cell>
          <cell r="E313" t="str">
            <v>rkolisz@29palmswater.org</v>
          </cell>
        </row>
        <row r="314">
          <cell r="A314">
            <v>675</v>
          </cell>
          <cell r="B314" t="str">
            <v>Orchard Dale Water District</v>
          </cell>
          <cell r="C314" t="str">
            <v>South Coast</v>
          </cell>
          <cell r="D314" t="str">
            <v>R</v>
          </cell>
          <cell r="E314" t="str">
            <v>RSILVETT@ODWD.ORG</v>
          </cell>
        </row>
        <row r="315">
          <cell r="A315">
            <v>676</v>
          </cell>
          <cell r="B315" t="str">
            <v>Phelan Pinon Hills Community Services District</v>
          </cell>
          <cell r="C315" t="str">
            <v>South Lahontan</v>
          </cell>
          <cell r="D315" t="str">
            <v>R</v>
          </cell>
          <cell r="E315" t="str">
            <v>aberan@pphcsd.org</v>
          </cell>
        </row>
        <row r="316">
          <cell r="A316">
            <v>677</v>
          </cell>
          <cell r="B316" t="str">
            <v>Yreka, City of</v>
          </cell>
          <cell r="C316" t="str">
            <v>North Coast</v>
          </cell>
          <cell r="D316" t="str">
            <v>R</v>
          </cell>
          <cell r="E316" t="str">
            <v>rtaylor@ci.yreka.ca.us</v>
          </cell>
        </row>
        <row r="317">
          <cell r="A317">
            <v>678</v>
          </cell>
          <cell r="B317" t="str">
            <v>Rubidoux Community Service District</v>
          </cell>
          <cell r="C317" t="str">
            <v>South Coast</v>
          </cell>
          <cell r="D317" t="str">
            <v>R</v>
          </cell>
          <cell r="E317" t="str">
            <v>steve@rcsd.org</v>
          </cell>
        </row>
        <row r="318">
          <cell r="A318">
            <v>679</v>
          </cell>
          <cell r="B318" t="str">
            <v>Quartz Hill Water District</v>
          </cell>
          <cell r="C318" t="str">
            <v>South Lahontan</v>
          </cell>
          <cell r="D318" t="str">
            <v>R</v>
          </cell>
          <cell r="E318" t="str">
            <v>creed@qhwd.org</v>
          </cell>
        </row>
        <row r="319">
          <cell r="A319">
            <v>680</v>
          </cell>
          <cell r="B319" t="str">
            <v>Pico Rivera  City of</v>
          </cell>
          <cell r="C319" t="str">
            <v>South Coast</v>
          </cell>
          <cell r="D319" t="str">
            <v>R</v>
          </cell>
          <cell r="E319" t="str">
            <v>aananda@pico-rivera.org</v>
          </cell>
        </row>
        <row r="320">
          <cell r="A320">
            <v>681</v>
          </cell>
          <cell r="B320" t="str">
            <v>Rincon Del Diablo Municipal Water District</v>
          </cell>
          <cell r="C320" t="str">
            <v>South Coast</v>
          </cell>
          <cell r="D320" t="str">
            <v>R</v>
          </cell>
          <cell r="E320" t="str">
            <v>gm@rinconwater.org</v>
          </cell>
        </row>
        <row r="321">
          <cell r="A321">
            <v>682</v>
          </cell>
          <cell r="B321" t="str">
            <v>San Fernando  City of</v>
          </cell>
          <cell r="C321" t="str">
            <v>South Coast</v>
          </cell>
          <cell r="D321" t="str">
            <v>R</v>
          </cell>
          <cell r="E321" t="str">
            <v>tsalazar@sfcity.org</v>
          </cell>
        </row>
        <row r="322">
          <cell r="A322">
            <v>683</v>
          </cell>
          <cell r="B322" t="str">
            <v>Riverside Highland Water Company</v>
          </cell>
          <cell r="C322" t="str">
            <v>South Coast</v>
          </cell>
          <cell r="D322" t="str">
            <v>R</v>
          </cell>
          <cell r="E322" t="str">
            <v>jkwatkins@rhwco.com</v>
          </cell>
        </row>
        <row r="323">
          <cell r="A323">
            <v>684</v>
          </cell>
          <cell r="B323" t="str">
            <v>Rubio Canyon Land and Water Association</v>
          </cell>
          <cell r="C323" t="str">
            <v>South Coast</v>
          </cell>
          <cell r="D323" t="str">
            <v>R</v>
          </cell>
          <cell r="E323" t="str">
            <v>richard@rclwa.org</v>
          </cell>
        </row>
        <row r="324">
          <cell r="A324">
            <v>685</v>
          </cell>
          <cell r="B324" t="str">
            <v>Santa Fe Springs  City of</v>
          </cell>
          <cell r="C324" t="str">
            <v>South Coast</v>
          </cell>
          <cell r="D324" t="str">
            <v>R</v>
          </cell>
          <cell r="E324" t="str">
            <v>matttryon@santafesprings.org</v>
          </cell>
        </row>
        <row r="325">
          <cell r="A325">
            <v>686</v>
          </cell>
          <cell r="B325" t="str">
            <v>San Bernardino County Service Area 64</v>
          </cell>
          <cell r="C325" t="str">
            <v>South Lahontan</v>
          </cell>
          <cell r="D325" t="str">
            <v>R</v>
          </cell>
          <cell r="E325" t="str">
            <v>lgreen@sdd.sbcounty.gov</v>
          </cell>
        </row>
        <row r="326">
          <cell r="A326">
            <v>687</v>
          </cell>
          <cell r="B326" t="str">
            <v>Valley County Water District</v>
          </cell>
          <cell r="C326" t="str">
            <v>South Lahontan</v>
          </cell>
          <cell r="D326" t="str">
            <v>R</v>
          </cell>
          <cell r="E326" t="str">
            <v>trobinson@vcwd.org</v>
          </cell>
        </row>
        <row r="327">
          <cell r="A327">
            <v>688</v>
          </cell>
          <cell r="B327" t="str">
            <v>San Jacinto  City of</v>
          </cell>
          <cell r="C327" t="str">
            <v>South Coast</v>
          </cell>
          <cell r="D327" t="str">
            <v>R</v>
          </cell>
          <cell r="E327" t="str">
            <v>dmudrovich@sanjacintoca.us</v>
          </cell>
        </row>
        <row r="328">
          <cell r="A328">
            <v>689</v>
          </cell>
          <cell r="B328" t="str">
            <v>San Gabriel County Water District</v>
          </cell>
          <cell r="C328" t="str">
            <v>South Coast</v>
          </cell>
          <cell r="D328" t="str">
            <v>R</v>
          </cell>
          <cell r="E328" t="str">
            <v>jimj@sgcwd.com</v>
          </cell>
        </row>
        <row r="329">
          <cell r="A329">
            <v>690</v>
          </cell>
          <cell r="B329" t="str">
            <v>Santa Ana  City of</v>
          </cell>
          <cell r="C329" t="str">
            <v>South Coast</v>
          </cell>
          <cell r="D329" t="str">
            <v>R</v>
          </cell>
          <cell r="E329" t="str">
            <v>cbarrera@santa-ana.org</v>
          </cell>
        </row>
        <row r="330">
          <cell r="A330">
            <v>691</v>
          </cell>
          <cell r="B330" t="str">
            <v>San Juan Capistrano  City of</v>
          </cell>
          <cell r="C330" t="str">
            <v>South Coast</v>
          </cell>
          <cell r="D330" t="str">
            <v>R</v>
          </cell>
          <cell r="E330" t="str">
            <v>fkennedy@sanjuancapistrano.org</v>
          </cell>
        </row>
        <row r="331">
          <cell r="A331">
            <v>692</v>
          </cell>
          <cell r="B331" t="str">
            <v>Serrano Water District</v>
          </cell>
          <cell r="C331" t="str">
            <v>South Coast</v>
          </cell>
          <cell r="D331" t="str">
            <v>R</v>
          </cell>
          <cell r="E331" t="str">
            <v>Jerryvilander@gmail.com</v>
          </cell>
        </row>
        <row r="332">
          <cell r="A332">
            <v>693</v>
          </cell>
          <cell r="B332" t="str">
            <v>Sunny Slope Water Company</v>
          </cell>
          <cell r="C332" t="str">
            <v>South Coast</v>
          </cell>
          <cell r="D332" t="str">
            <v>R</v>
          </cell>
          <cell r="E332" t="str">
            <v>troy@sunnyslopewatercompany.com</v>
          </cell>
        </row>
        <row r="333">
          <cell r="A333">
            <v>694</v>
          </cell>
          <cell r="B333" t="str">
            <v>Sonoma  City of</v>
          </cell>
          <cell r="C333" t="str">
            <v>San Francisco Bay</v>
          </cell>
          <cell r="D333" t="str">
            <v>R</v>
          </cell>
          <cell r="E333" t="str">
            <v>dtakasugi@sonomacity.org</v>
          </cell>
        </row>
        <row r="334">
          <cell r="A334">
            <v>696</v>
          </cell>
          <cell r="B334" t="str">
            <v>Sweetwater Authority</v>
          </cell>
          <cell r="C334" t="str">
            <v>South Coast</v>
          </cell>
          <cell r="D334" t="str">
            <v>R</v>
          </cell>
          <cell r="E334" t="str">
            <v>jsmith@sweetwater.org</v>
          </cell>
        </row>
        <row r="335">
          <cell r="A335">
            <v>697</v>
          </cell>
          <cell r="B335" t="str">
            <v>Suburban Water Systems San Jose Hills</v>
          </cell>
          <cell r="C335" t="str">
            <v>South Coast</v>
          </cell>
          <cell r="D335" t="str">
            <v>R</v>
          </cell>
          <cell r="E335" t="str">
            <v>khostert@swwc.com</v>
          </cell>
        </row>
        <row r="336">
          <cell r="A336">
            <v>698</v>
          </cell>
          <cell r="B336" t="str">
            <v>Ukiah  City of</v>
          </cell>
          <cell r="C336" t="str">
            <v>North Coast</v>
          </cell>
          <cell r="D336" t="str">
            <v>R</v>
          </cell>
          <cell r="E336" t="str">
            <v>jthiele@cityofukiah.com</v>
          </cell>
        </row>
        <row r="337">
          <cell r="A337">
            <v>699</v>
          </cell>
          <cell r="B337" t="str">
            <v>Arcadia  City of</v>
          </cell>
          <cell r="C337" t="str">
            <v>South Coast</v>
          </cell>
          <cell r="D337" t="str">
            <v>R</v>
          </cell>
          <cell r="E337" t="str">
            <v>cclark@ci.arcadia.ca.us</v>
          </cell>
        </row>
        <row r="338">
          <cell r="A338">
            <v>700</v>
          </cell>
          <cell r="B338" t="str">
            <v>Suburban Water Systems Whittier/La Mirada</v>
          </cell>
          <cell r="C338" t="str">
            <v>South Coast</v>
          </cell>
          <cell r="D338" t="str">
            <v>R</v>
          </cell>
          <cell r="E338" t="str">
            <v>khostert@swwc.com</v>
          </cell>
        </row>
        <row r="339">
          <cell r="A339">
            <v>701</v>
          </cell>
          <cell r="B339" t="str">
            <v>Golden State Water Company Artesia</v>
          </cell>
          <cell r="C339" t="str">
            <v>South Coast</v>
          </cell>
          <cell r="D339" t="str">
            <v>R</v>
          </cell>
          <cell r="E339" t="str">
            <v>ana.chavez@gswater.com</v>
          </cell>
        </row>
        <row r="340">
          <cell r="A340">
            <v>702</v>
          </cell>
          <cell r="B340" t="str">
            <v>Golden State Water Company Claremont</v>
          </cell>
          <cell r="C340" t="str">
            <v>South Coast</v>
          </cell>
          <cell r="D340" t="str">
            <v>R</v>
          </cell>
          <cell r="E340" t="str">
            <v>ana.chavez@gswater.com</v>
          </cell>
        </row>
        <row r="341">
          <cell r="A341">
            <v>703</v>
          </cell>
          <cell r="B341" t="str">
            <v>Golden State Water Company Bell-Bell Gardens</v>
          </cell>
          <cell r="C341" t="str">
            <v>South Coast</v>
          </cell>
          <cell r="D341" t="str">
            <v>R</v>
          </cell>
          <cell r="E341" t="str">
            <v>ana.chavez@gswater.com</v>
          </cell>
        </row>
        <row r="342">
          <cell r="A342">
            <v>704</v>
          </cell>
          <cell r="B342" t="str">
            <v>Golden State Water Company Florence Graham</v>
          </cell>
          <cell r="C342" t="str">
            <v>South Coast</v>
          </cell>
          <cell r="D342" t="str">
            <v>R</v>
          </cell>
          <cell r="E342" t="str">
            <v>ana.chavez@gswater.com</v>
          </cell>
        </row>
        <row r="343">
          <cell r="A343">
            <v>705</v>
          </cell>
          <cell r="B343" t="str">
            <v>Golden State Water Company Barstow</v>
          </cell>
          <cell r="C343" t="str">
            <v>South Lahontan</v>
          </cell>
          <cell r="D343" t="str">
            <v>R</v>
          </cell>
          <cell r="E343" t="str">
            <v>ana.chavez@gswater.com</v>
          </cell>
        </row>
        <row r="344">
          <cell r="A344">
            <v>706</v>
          </cell>
          <cell r="B344" t="str">
            <v>Golden State Water Company Norwalk</v>
          </cell>
          <cell r="C344" t="str">
            <v>South Coast</v>
          </cell>
          <cell r="D344" t="str">
            <v>R</v>
          </cell>
          <cell r="E344" t="str">
            <v>ana.chavez@gswater.com</v>
          </cell>
        </row>
        <row r="345">
          <cell r="A345">
            <v>707</v>
          </cell>
          <cell r="B345" t="str">
            <v>Upper San Gabriel Valley Municipal Water</v>
          </cell>
          <cell r="C345" t="str">
            <v>South Coast</v>
          </cell>
          <cell r="D345" t="str">
            <v>W</v>
          </cell>
        </row>
        <row r="346">
          <cell r="A346">
            <v>708</v>
          </cell>
          <cell r="B346" t="str">
            <v>Upland  City of</v>
          </cell>
          <cell r="C346" t="str">
            <v>South Coast</v>
          </cell>
          <cell r="D346" t="str">
            <v>R</v>
          </cell>
          <cell r="E346" t="str">
            <v>Rhoerning@ci.upland.ca.us</v>
          </cell>
        </row>
        <row r="347">
          <cell r="A347">
            <v>709</v>
          </cell>
          <cell r="B347" t="str">
            <v>Golden State Water Company Ojai</v>
          </cell>
          <cell r="C347" t="str">
            <v>South Coast</v>
          </cell>
          <cell r="D347" t="str">
            <v>R</v>
          </cell>
          <cell r="E347" t="str">
            <v>ana.chavez@gswater.com</v>
          </cell>
        </row>
        <row r="348">
          <cell r="A348">
            <v>710</v>
          </cell>
          <cell r="B348" t="str">
            <v>Golden State Water Company Simi Valley</v>
          </cell>
          <cell r="C348" t="str">
            <v>South Coast</v>
          </cell>
          <cell r="D348" t="str">
            <v>R</v>
          </cell>
          <cell r="E348" t="str">
            <v>ana.chavez@gswater.com</v>
          </cell>
        </row>
        <row r="349">
          <cell r="A349">
            <v>711</v>
          </cell>
          <cell r="B349" t="str">
            <v>Golden State Water Company Southwest</v>
          </cell>
          <cell r="C349" t="str">
            <v>South Coast</v>
          </cell>
          <cell r="D349" t="str">
            <v>R</v>
          </cell>
          <cell r="E349" t="str">
            <v>ana.chavez@gswater.com</v>
          </cell>
        </row>
        <row r="350">
          <cell r="A350">
            <v>712</v>
          </cell>
          <cell r="B350" t="str">
            <v>Golden State Water Company West Orange</v>
          </cell>
          <cell r="C350" t="str">
            <v>South Coast</v>
          </cell>
          <cell r="D350" t="str">
            <v>R</v>
          </cell>
          <cell r="E350" t="str">
            <v>ana.chavez@gswater.com</v>
          </cell>
        </row>
        <row r="351">
          <cell r="A351">
            <v>713</v>
          </cell>
          <cell r="B351" t="str">
            <v>Grover Beach  City of</v>
          </cell>
          <cell r="C351" t="str">
            <v>Central Coast</v>
          </cell>
          <cell r="D351" t="str">
            <v>R</v>
          </cell>
          <cell r="E351" t="str">
            <v>gray@grover.org</v>
          </cell>
        </row>
        <row r="352">
          <cell r="A352">
            <v>714</v>
          </cell>
          <cell r="B352" t="str">
            <v>Coachella  City of</v>
          </cell>
          <cell r="C352" t="str">
            <v>Colorado River</v>
          </cell>
          <cell r="D352" t="str">
            <v>R</v>
          </cell>
          <cell r="E352" t="str">
            <v>rperez@coachella.org</v>
          </cell>
        </row>
        <row r="353">
          <cell r="A353">
            <v>716</v>
          </cell>
          <cell r="B353" t="str">
            <v>Compton  City of</v>
          </cell>
          <cell r="C353" t="str">
            <v>South Coast</v>
          </cell>
          <cell r="D353" t="str">
            <v>R</v>
          </cell>
          <cell r="E353" t="str">
            <v>cblais@comptoncity.org</v>
          </cell>
        </row>
        <row r="354">
          <cell r="A354">
            <v>717</v>
          </cell>
          <cell r="B354" t="str">
            <v>Valley Water Company</v>
          </cell>
          <cell r="C354" t="str">
            <v>South Coast</v>
          </cell>
          <cell r="D354" t="str">
            <v>R</v>
          </cell>
          <cell r="E354" t="str">
            <v>bfan@valleywatercompany.com</v>
          </cell>
        </row>
        <row r="355">
          <cell r="A355">
            <v>718</v>
          </cell>
          <cell r="B355" t="str">
            <v>Crestline-Lake Arrowhead Water Agency</v>
          </cell>
          <cell r="C355" t="str">
            <v>South Lahontan</v>
          </cell>
          <cell r="D355" t="str">
            <v>W</v>
          </cell>
        </row>
        <row r="356">
          <cell r="A356">
            <v>719</v>
          </cell>
          <cell r="B356" t="str">
            <v>Cucamonga Valley Water District</v>
          </cell>
          <cell r="C356" t="str">
            <v>South Coast</v>
          </cell>
          <cell r="D356" t="str">
            <v>R</v>
          </cell>
          <cell r="E356" t="str">
            <v>BradenY@CVWDwater.com</v>
          </cell>
        </row>
        <row r="357">
          <cell r="A357">
            <v>720</v>
          </cell>
          <cell r="B357" t="str">
            <v>Desert Water Agency</v>
          </cell>
          <cell r="C357" t="str">
            <v>Colorado River</v>
          </cell>
          <cell r="D357" t="str">
            <v>R</v>
          </cell>
          <cell r="E357" t="str">
            <v>kruark@dwa.org</v>
          </cell>
        </row>
        <row r="358">
          <cell r="A358">
            <v>722</v>
          </cell>
          <cell r="B358" t="str">
            <v>La Verne  City of</v>
          </cell>
          <cell r="C358" t="str">
            <v>South Coast</v>
          </cell>
          <cell r="D358" t="str">
            <v>R</v>
          </cell>
          <cell r="E358" t="str">
            <v>dkeesey@ci.la-verne.ca.us</v>
          </cell>
        </row>
        <row r="359">
          <cell r="A359">
            <v>723</v>
          </cell>
          <cell r="B359" t="str">
            <v>Fullerton  City of</v>
          </cell>
          <cell r="C359" t="str">
            <v>South Coast</v>
          </cell>
          <cell r="D359" t="str">
            <v>R</v>
          </cell>
          <cell r="E359" t="str">
            <v>davids@ci.fullerton.ca.us</v>
          </cell>
        </row>
        <row r="360">
          <cell r="A360">
            <v>724</v>
          </cell>
          <cell r="B360" t="str">
            <v>Sierra Madre  City of</v>
          </cell>
          <cell r="C360" t="str">
            <v>South Coast</v>
          </cell>
          <cell r="D360" t="str">
            <v>R</v>
          </cell>
          <cell r="E360" t="str">
            <v>jreynoso@cityofsierramadre.com</v>
          </cell>
        </row>
        <row r="361">
          <cell r="A361">
            <v>726</v>
          </cell>
          <cell r="B361" t="str">
            <v>Georgetown Divide Public Utilities District</v>
          </cell>
          <cell r="C361" t="str">
            <v>Sacramento River</v>
          </cell>
          <cell r="D361" t="str">
            <v>R</v>
          </cell>
          <cell r="E361" t="str">
            <v>gm@gd-pud.org</v>
          </cell>
        </row>
        <row r="362">
          <cell r="A362">
            <v>727</v>
          </cell>
          <cell r="B362" t="str">
            <v>Norwalk City of</v>
          </cell>
          <cell r="C362" t="str">
            <v>South Coast</v>
          </cell>
          <cell r="D362" t="str">
            <v>R</v>
          </cell>
          <cell r="E362" t="str">
            <v>jlee@norwalkca.gov</v>
          </cell>
        </row>
        <row r="363">
          <cell r="A363">
            <v>728</v>
          </cell>
          <cell r="B363" t="str">
            <v>Glendora  City of</v>
          </cell>
          <cell r="C363" t="str">
            <v>South Coast</v>
          </cell>
          <cell r="D363" t="str">
            <v>R</v>
          </cell>
          <cell r="E363" t="str">
            <v>spatton@ci.glendora.ca.us</v>
          </cell>
        </row>
        <row r="364">
          <cell r="A364">
            <v>729</v>
          </cell>
          <cell r="B364" t="str">
            <v>Santa Fe Irrigation District</v>
          </cell>
          <cell r="C364" t="str">
            <v>South Coast</v>
          </cell>
          <cell r="D364" t="str">
            <v>R</v>
          </cell>
          <cell r="E364" t="str">
            <v>jparks@sfidwater.org</v>
          </cell>
        </row>
        <row r="365">
          <cell r="A365">
            <v>730</v>
          </cell>
          <cell r="B365" t="str">
            <v>San Antonio Water Company</v>
          </cell>
          <cell r="C365" t="str">
            <v>South Coast</v>
          </cell>
          <cell r="D365" t="str">
            <v>W</v>
          </cell>
        </row>
        <row r="366">
          <cell r="A366">
            <v>731</v>
          </cell>
          <cell r="B366" t="str">
            <v>Rosamond Community Service District</v>
          </cell>
          <cell r="C366" t="str">
            <v>South Lahontan</v>
          </cell>
          <cell r="D366" t="str">
            <v>R</v>
          </cell>
          <cell r="E366" t="str">
            <v>jdelarosa@rosamondcsd.com</v>
          </cell>
        </row>
        <row r="367">
          <cell r="A367">
            <v>733</v>
          </cell>
          <cell r="B367" t="str">
            <v>Park Water Company</v>
          </cell>
          <cell r="C367" t="str">
            <v>South Coast</v>
          </cell>
          <cell r="D367" t="str">
            <v>R</v>
          </cell>
          <cell r="E367" t="str">
            <v>Nancymiller@parkwater.com</v>
          </cell>
        </row>
        <row r="368">
          <cell r="A368">
            <v>734</v>
          </cell>
          <cell r="B368" t="str">
            <v>Poway  City of</v>
          </cell>
          <cell r="C368" t="str">
            <v>South Coast</v>
          </cell>
          <cell r="D368" t="str">
            <v>R</v>
          </cell>
          <cell r="E368" t="str">
            <v>thoward@poway.org</v>
          </cell>
        </row>
        <row r="369">
          <cell r="A369">
            <v>735</v>
          </cell>
          <cell r="B369" t="str">
            <v>Rio Linda - Elverta Community Water District</v>
          </cell>
          <cell r="C369" t="str">
            <v>Sacramento River</v>
          </cell>
          <cell r="D369" t="str">
            <v>R</v>
          </cell>
          <cell r="E369" t="str">
            <v>mtupper@rlecwd.com</v>
          </cell>
        </row>
        <row r="370">
          <cell r="A370">
            <v>736</v>
          </cell>
          <cell r="B370" t="str">
            <v>Padre Dam Municipal Water District</v>
          </cell>
          <cell r="C370" t="str">
            <v>South Coast</v>
          </cell>
          <cell r="D370" t="str">
            <v>R</v>
          </cell>
          <cell r="E370" t="str">
            <v>mmcchesney@padre.org</v>
          </cell>
        </row>
        <row r="371">
          <cell r="A371">
            <v>738</v>
          </cell>
          <cell r="B371" t="str">
            <v>Millbrae  City of</v>
          </cell>
          <cell r="C371" t="str">
            <v>San Francisco Bay</v>
          </cell>
          <cell r="D371" t="str">
            <v>R</v>
          </cell>
          <cell r="E371" t="str">
            <v>sreider@ci.millbrae.ca.us</v>
          </cell>
        </row>
        <row r="372">
          <cell r="A372">
            <v>739</v>
          </cell>
          <cell r="B372" t="str">
            <v>Groveland Community Services District</v>
          </cell>
          <cell r="C372" t="str">
            <v>San Joaquin River</v>
          </cell>
          <cell r="D372" t="str">
            <v>R</v>
          </cell>
          <cell r="E372" t="str">
            <v>jsterling@gcsd.org</v>
          </cell>
        </row>
        <row r="373">
          <cell r="A373">
            <v>743</v>
          </cell>
          <cell r="B373" t="str">
            <v>Paramount  City of</v>
          </cell>
          <cell r="C373" t="str">
            <v>South Coast</v>
          </cell>
          <cell r="D373" t="str">
            <v>R</v>
          </cell>
          <cell r="E373" t="str">
            <v>sho@paramountcity.com</v>
          </cell>
        </row>
        <row r="374">
          <cell r="A374">
            <v>744</v>
          </cell>
          <cell r="B374" t="str">
            <v>Central Basin Municipal Water District</v>
          </cell>
          <cell r="C374" t="str">
            <v>South Coast</v>
          </cell>
          <cell r="D374" t="str">
            <v>W</v>
          </cell>
        </row>
        <row r="375">
          <cell r="A375">
            <v>745</v>
          </cell>
          <cell r="B375" t="str">
            <v>Pasadena  City of</v>
          </cell>
          <cell r="C375" t="str">
            <v>South Coast</v>
          </cell>
          <cell r="D375" t="str">
            <v>R</v>
          </cell>
          <cell r="E375" t="str">
            <v>testrada@cityofpasadena.net</v>
          </cell>
        </row>
        <row r="376">
          <cell r="A376">
            <v>746</v>
          </cell>
          <cell r="B376" t="str">
            <v>Vernon  City of</v>
          </cell>
          <cell r="C376" t="str">
            <v>South Coast</v>
          </cell>
          <cell r="D376" t="str">
            <v>R</v>
          </cell>
          <cell r="E376" t="str">
            <v>srigg@ci.vernon.ca.us</v>
          </cell>
        </row>
        <row r="377">
          <cell r="A377">
            <v>747</v>
          </cell>
          <cell r="B377" t="str">
            <v>Pico Water District</v>
          </cell>
          <cell r="C377" t="str">
            <v>South Coast</v>
          </cell>
          <cell r="D377" t="str">
            <v>R</v>
          </cell>
          <cell r="E377" t="str">
            <v>msgrajeda@picowaterdistrict.net</v>
          </cell>
        </row>
        <row r="378">
          <cell r="A378">
            <v>748</v>
          </cell>
          <cell r="B378" t="str">
            <v>California City  City of</v>
          </cell>
          <cell r="C378" t="str">
            <v>South Lahontan</v>
          </cell>
          <cell r="D378" t="str">
            <v>R</v>
          </cell>
          <cell r="E378" t="str">
            <v>pwdir@californiacity.com</v>
          </cell>
        </row>
        <row r="379">
          <cell r="A379">
            <v>749</v>
          </cell>
          <cell r="B379" t="str">
            <v>Palo Alto  City of</v>
          </cell>
          <cell r="C379" t="str">
            <v>San Francisco Bay</v>
          </cell>
          <cell r="D379" t="str">
            <v>R</v>
          </cell>
          <cell r="E379" t="str">
            <v>UtilityCommoditySettlements@CityofPaloAlto.org</v>
          </cell>
        </row>
        <row r="380">
          <cell r="A380">
            <v>750</v>
          </cell>
          <cell r="B380" t="str">
            <v>Rialto  City of</v>
          </cell>
          <cell r="C380" t="str">
            <v>South Coast</v>
          </cell>
          <cell r="D380" t="str">
            <v>R</v>
          </cell>
          <cell r="E380" t="str">
            <v>peter.fox@veoliawaterna.com</v>
          </cell>
        </row>
        <row r="381">
          <cell r="A381">
            <v>751</v>
          </cell>
          <cell r="B381" t="str">
            <v>Santa Paula  City of</v>
          </cell>
          <cell r="C381" t="str">
            <v>South Coast</v>
          </cell>
          <cell r="D381" t="str">
            <v>R</v>
          </cell>
          <cell r="E381" t="str">
            <v>shutton@spcity.org</v>
          </cell>
        </row>
        <row r="382">
          <cell r="A382">
            <v>752</v>
          </cell>
          <cell r="B382" t="str">
            <v>South Pasadena  City of</v>
          </cell>
          <cell r="C382" t="str">
            <v>South Coast</v>
          </cell>
          <cell r="D382" t="str">
            <v>R</v>
          </cell>
          <cell r="E382" t="str">
            <v>atesfaye@southpasadenaca.gov</v>
          </cell>
        </row>
        <row r="383">
          <cell r="A383">
            <v>753</v>
          </cell>
          <cell r="B383" t="str">
            <v>Torrance  City of</v>
          </cell>
          <cell r="C383" t="str">
            <v>South Coast</v>
          </cell>
          <cell r="D383" t="str">
            <v>R</v>
          </cell>
          <cell r="E383" t="str">
            <v>cschaich@torranceca.gov</v>
          </cell>
        </row>
        <row r="384">
          <cell r="A384">
            <v>754</v>
          </cell>
          <cell r="B384" t="str">
            <v>West Sacramento  City of</v>
          </cell>
          <cell r="C384" t="str">
            <v>Sacramento River</v>
          </cell>
          <cell r="D384" t="str">
            <v>R</v>
          </cell>
          <cell r="E384" t="str">
            <v>brianf@cityofwestsacramento.org</v>
          </cell>
        </row>
        <row r="385">
          <cell r="A385">
            <v>755</v>
          </cell>
          <cell r="B385" t="str">
            <v>Fallbrook Public Utility District</v>
          </cell>
          <cell r="C385" t="str">
            <v>South Coast</v>
          </cell>
          <cell r="D385" t="str">
            <v>R</v>
          </cell>
          <cell r="E385" t="str">
            <v>jeff@fpud.com</v>
          </cell>
        </row>
        <row r="386">
          <cell r="A386">
            <v>756</v>
          </cell>
          <cell r="B386" t="str">
            <v>Morgan Hill  City of</v>
          </cell>
          <cell r="C386" t="str">
            <v>Central Coast</v>
          </cell>
          <cell r="D386" t="str">
            <v>R</v>
          </cell>
          <cell r="E386" t="str">
            <v>mario.iglesias@morganhill.ca.gov</v>
          </cell>
        </row>
        <row r="387">
          <cell r="A387">
            <v>758</v>
          </cell>
          <cell r="B387" t="str">
            <v>Valley Center Municipal Water District</v>
          </cell>
          <cell r="C387" t="str">
            <v>South Coast</v>
          </cell>
          <cell r="D387" t="str">
            <v>R</v>
          </cell>
          <cell r="E387" t="str">
            <v>drinc@waterboards.ca.gov</v>
          </cell>
        </row>
        <row r="388">
          <cell r="A388">
            <v>759</v>
          </cell>
          <cell r="B388" t="str">
            <v>Solano County Water Agency</v>
          </cell>
          <cell r="C388" t="str">
            <v>Sacramento River</v>
          </cell>
          <cell r="D388" t="str">
            <v>W</v>
          </cell>
        </row>
        <row r="389">
          <cell r="A389">
            <v>760</v>
          </cell>
          <cell r="B389" t="str">
            <v>Beaumont-Cherry Valley Water District</v>
          </cell>
          <cell r="C389" t="str">
            <v>South Coast</v>
          </cell>
          <cell r="D389" t="str">
            <v>R</v>
          </cell>
          <cell r="E389" t="str">
            <v>dwan.lee@bcvwd.org</v>
          </cell>
        </row>
        <row r="390">
          <cell r="A390">
            <v>761</v>
          </cell>
          <cell r="B390" t="str">
            <v>Redwood City  City of</v>
          </cell>
          <cell r="C390" t="str">
            <v>San Francisco Bay</v>
          </cell>
          <cell r="D390" t="str">
            <v>R</v>
          </cell>
          <cell r="E390" t="str">
            <v>jchapel@redwoodcity.org</v>
          </cell>
        </row>
        <row r="391">
          <cell r="A391">
            <v>762</v>
          </cell>
          <cell r="B391" t="str">
            <v>Lemoore  City of</v>
          </cell>
          <cell r="C391" t="str">
            <v>Tulare Lake</v>
          </cell>
          <cell r="D391" t="str">
            <v>R</v>
          </cell>
          <cell r="E391" t="str">
            <v>imartinez@lemoore.com</v>
          </cell>
        </row>
        <row r="392">
          <cell r="A392">
            <v>763</v>
          </cell>
          <cell r="B392" t="str">
            <v>Foothill Municipal Water District</v>
          </cell>
          <cell r="C392" t="str">
            <v>South Coast</v>
          </cell>
          <cell r="D392" t="str">
            <v>W</v>
          </cell>
        </row>
        <row r="393">
          <cell r="A393">
            <v>764</v>
          </cell>
          <cell r="B393" t="str">
            <v>Reedley  City of</v>
          </cell>
          <cell r="C393" t="str">
            <v>Tulare Lake</v>
          </cell>
          <cell r="D393" t="str">
            <v>R</v>
          </cell>
          <cell r="E393" t="str">
            <v>john.ornellas@reedley.ca.gov</v>
          </cell>
        </row>
        <row r="394">
          <cell r="A394">
            <v>765</v>
          </cell>
          <cell r="B394" t="str">
            <v>San Gorgonio Pass Water Agency</v>
          </cell>
          <cell r="C394" t="str">
            <v>South Coast</v>
          </cell>
          <cell r="D394" t="str">
            <v>W</v>
          </cell>
        </row>
        <row r="395">
          <cell r="A395">
            <v>766</v>
          </cell>
          <cell r="B395" t="str">
            <v>Golden State Water Company Cordova</v>
          </cell>
          <cell r="C395" t="str">
            <v>Sacramento River</v>
          </cell>
          <cell r="D395" t="str">
            <v>R</v>
          </cell>
          <cell r="E395" t="str">
            <v>ana.chavez@gswater.com</v>
          </cell>
        </row>
        <row r="396">
          <cell r="A396">
            <v>767</v>
          </cell>
          <cell r="B396" t="str">
            <v>Golden State Water Company Bay Point</v>
          </cell>
          <cell r="C396" t="str">
            <v>San Francisco Bay</v>
          </cell>
          <cell r="D396" t="str">
            <v>R</v>
          </cell>
          <cell r="E396" t="str">
            <v>ana.chavez@gswater.com</v>
          </cell>
        </row>
        <row r="397">
          <cell r="A397">
            <v>768</v>
          </cell>
          <cell r="B397" t="str">
            <v>Glendale  City of</v>
          </cell>
          <cell r="C397" t="str">
            <v>South Coast</v>
          </cell>
          <cell r="D397" t="str">
            <v>R</v>
          </cell>
          <cell r="E397" t="str">
            <v>rtakidin@GlendaleCA.Gov</v>
          </cell>
        </row>
        <row r="398">
          <cell r="A398">
            <v>769</v>
          </cell>
          <cell r="B398" t="str">
            <v>Fruitridge Vista Water Company</v>
          </cell>
          <cell r="C398" t="str">
            <v>Sacramento River</v>
          </cell>
          <cell r="D398" t="str">
            <v>R</v>
          </cell>
          <cell r="E398" t="str">
            <v>mchrisler@fruitridgevista.com</v>
          </cell>
        </row>
        <row r="399">
          <cell r="A399">
            <v>770</v>
          </cell>
          <cell r="B399" t="str">
            <v>Golden State Water Company Culver City</v>
          </cell>
          <cell r="C399" t="str">
            <v>South Coast</v>
          </cell>
          <cell r="D399" t="str">
            <v>R</v>
          </cell>
          <cell r="E399" t="str">
            <v>ana.chavez@gswater.com</v>
          </cell>
        </row>
        <row r="400">
          <cell r="A400">
            <v>771</v>
          </cell>
          <cell r="B400" t="str">
            <v>Golden State Water Company S San Gabriel</v>
          </cell>
          <cell r="C400" t="str">
            <v>South Coast</v>
          </cell>
          <cell r="D400" t="str">
            <v>R</v>
          </cell>
          <cell r="E400" t="str">
            <v>ana.chavez@gswater.com</v>
          </cell>
        </row>
        <row r="401">
          <cell r="A401">
            <v>772</v>
          </cell>
          <cell r="B401" t="str">
            <v>Galt  City of</v>
          </cell>
          <cell r="C401" t="str">
            <v>Sacramento River</v>
          </cell>
          <cell r="D401" t="str">
            <v>R</v>
          </cell>
          <cell r="E401" t="str">
            <v>mclarkson@ci.galt.ca.us</v>
          </cell>
        </row>
        <row r="402">
          <cell r="A402">
            <v>773</v>
          </cell>
          <cell r="B402" t="str">
            <v>Golden State Water Company Orcutt</v>
          </cell>
          <cell r="C402" t="str">
            <v>Central Coast</v>
          </cell>
          <cell r="D402" t="str">
            <v>R</v>
          </cell>
          <cell r="E402" t="str">
            <v>ana.chavez@gswater.com</v>
          </cell>
        </row>
        <row r="403">
          <cell r="A403">
            <v>774</v>
          </cell>
          <cell r="B403" t="str">
            <v>Port Hueneme Water Agency</v>
          </cell>
          <cell r="C403" t="str">
            <v>South Coast</v>
          </cell>
          <cell r="D403" t="str">
            <v>W</v>
          </cell>
        </row>
        <row r="404">
          <cell r="A404">
            <v>776</v>
          </cell>
          <cell r="B404" t="str">
            <v>Inglewood  City of</v>
          </cell>
          <cell r="C404" t="str">
            <v>South Coast</v>
          </cell>
          <cell r="D404" t="str">
            <v>R</v>
          </cell>
          <cell r="E404" t="str">
            <v>ryeghyayan@cityofinglewood.org</v>
          </cell>
        </row>
        <row r="405">
          <cell r="A405">
            <v>778</v>
          </cell>
          <cell r="B405" t="str">
            <v>Susanville  City of</v>
          </cell>
          <cell r="C405" t="str">
            <v>North Lahontan</v>
          </cell>
          <cell r="D405" t="str">
            <v>R</v>
          </cell>
          <cell r="E405" t="str">
            <v>dnewton@cityofsusanville.org</v>
          </cell>
        </row>
        <row r="406">
          <cell r="A406">
            <v>779</v>
          </cell>
          <cell r="B406" t="str">
            <v>South Feather Water and Power Agency</v>
          </cell>
          <cell r="C406" t="str">
            <v>Sacramento River</v>
          </cell>
          <cell r="D406" t="str">
            <v>R</v>
          </cell>
          <cell r="E406" t="str">
            <v>mcolwell@southfeather.com</v>
          </cell>
        </row>
        <row r="407">
          <cell r="A407">
            <v>780</v>
          </cell>
          <cell r="B407" t="str">
            <v>Mojave Water Agency</v>
          </cell>
          <cell r="C407" t="str">
            <v>South Lahontan</v>
          </cell>
          <cell r="D407" t="str">
            <v>W</v>
          </cell>
        </row>
        <row r="408">
          <cell r="A408">
            <v>781</v>
          </cell>
          <cell r="B408" t="str">
            <v>Red Bluff  City of</v>
          </cell>
          <cell r="C408" t="str">
            <v>Sacramento River</v>
          </cell>
          <cell r="D408" t="str">
            <v>R</v>
          </cell>
          <cell r="E408" t="str">
            <v>meckels@ci.red-bluff.ca.us</v>
          </cell>
        </row>
        <row r="409">
          <cell r="A409">
            <v>1000</v>
          </cell>
          <cell r="B409" t="str">
            <v>California Domestic Water Company</v>
          </cell>
          <cell r="C409" t="str">
            <v>South Coast</v>
          </cell>
          <cell r="D409" t="str">
            <v>W</v>
          </cell>
        </row>
        <row r="410">
          <cell r="A410">
            <v>1001</v>
          </cell>
          <cell r="B410" t="str">
            <v>El Segundo  City of</v>
          </cell>
          <cell r="C410" t="str">
            <v>South Coast</v>
          </cell>
          <cell r="D410" t="str">
            <v>R</v>
          </cell>
          <cell r="E410" t="str">
            <v>jturner@elsegundo.org</v>
          </cell>
        </row>
        <row r="411">
          <cell r="A411">
            <v>1002</v>
          </cell>
          <cell r="B411" t="str">
            <v>Alco Water Service</v>
          </cell>
          <cell r="C411" t="str">
            <v>Central Coast</v>
          </cell>
          <cell r="D411" t="str">
            <v>R</v>
          </cell>
          <cell r="E411" t="str">
            <v>adnen@alcowater.com</v>
          </cell>
        </row>
        <row r="412">
          <cell r="A412">
            <v>1003</v>
          </cell>
          <cell r="B412" t="str">
            <v>Anderson, City of</v>
          </cell>
          <cell r="C412" t="str">
            <v>Sacramento River</v>
          </cell>
          <cell r="D412" t="str">
            <v>R</v>
          </cell>
          <cell r="E412" t="str">
            <v>ddurette@ci.anderson.ca.us</v>
          </cell>
        </row>
        <row r="413">
          <cell r="A413">
            <v>1004</v>
          </cell>
          <cell r="B413" t="str">
            <v>Arvin Community Services District</v>
          </cell>
          <cell r="C413" t="str">
            <v>Tulare Lake</v>
          </cell>
          <cell r="D413" t="str">
            <v>R</v>
          </cell>
          <cell r="E413" t="str">
            <v>fpantoja@arvincsd.com</v>
          </cell>
        </row>
        <row r="414">
          <cell r="A414">
            <v>1005</v>
          </cell>
          <cell r="B414" t="str">
            <v>Atascadero Mutual Water Company</v>
          </cell>
          <cell r="C414" t="str">
            <v>Central Coast</v>
          </cell>
          <cell r="D414" t="str">
            <v>R</v>
          </cell>
          <cell r="E414" t="str">
            <v>jneil@amwc.us</v>
          </cell>
        </row>
        <row r="415">
          <cell r="A415">
            <v>1006</v>
          </cell>
          <cell r="B415" t="str">
            <v>Atwater  City of</v>
          </cell>
          <cell r="C415" t="str">
            <v>San Joaquin River</v>
          </cell>
          <cell r="D415" t="str">
            <v>R</v>
          </cell>
          <cell r="E415" t="str">
            <v>bshaw@atwater.org</v>
          </cell>
        </row>
        <row r="416">
          <cell r="A416">
            <v>1007</v>
          </cell>
          <cell r="B416" t="str">
            <v>Bakersfield  City of</v>
          </cell>
          <cell r="C416" t="str">
            <v>Tulare Lake</v>
          </cell>
          <cell r="D416" t="str">
            <v>R</v>
          </cell>
          <cell r="E416" t="str">
            <v>achianel@bakersfieldcity.us</v>
          </cell>
        </row>
        <row r="417">
          <cell r="A417">
            <v>1008</v>
          </cell>
          <cell r="B417" t="str">
            <v>Bella Vista Water District</v>
          </cell>
          <cell r="C417" t="str">
            <v>Sacramento River</v>
          </cell>
          <cell r="D417" t="str">
            <v>R</v>
          </cell>
          <cell r="E417" t="str">
            <v>dgroundwater@bvwd.org</v>
          </cell>
        </row>
        <row r="418">
          <cell r="A418">
            <v>1009</v>
          </cell>
          <cell r="B418" t="str">
            <v>California Domestic Water Company</v>
          </cell>
          <cell r="C418" t="str">
            <v>South Coast</v>
          </cell>
          <cell r="D418" t="str">
            <v>R</v>
          </cell>
        </row>
        <row r="419">
          <cell r="A419">
            <v>1010</v>
          </cell>
          <cell r="B419" t="str">
            <v xml:space="preserve">Covina  City of </v>
          </cell>
          <cell r="C419" t="str">
            <v>South Coast</v>
          </cell>
          <cell r="D419" t="str">
            <v>R</v>
          </cell>
          <cell r="E419" t="str">
            <v>zchoate@covinaca.gov</v>
          </cell>
        </row>
        <row r="420">
          <cell r="A420">
            <v>1011</v>
          </cell>
          <cell r="B420" t="str">
            <v>Del Oro Water Company</v>
          </cell>
          <cell r="C420" t="str">
            <v>Sacramento River</v>
          </cell>
          <cell r="D420" t="str">
            <v xml:space="preserve"> </v>
          </cell>
          <cell r="E420" t="str">
            <v>ses@corporatecenter.us</v>
          </cell>
        </row>
        <row r="421">
          <cell r="A421">
            <v>1012</v>
          </cell>
          <cell r="B421" t="str">
            <v>Discovery Bay Community Services District</v>
          </cell>
          <cell r="C421" t="str">
            <v>San Joaquin River</v>
          </cell>
          <cell r="D421" t="str">
            <v xml:space="preserve"> </v>
          </cell>
          <cell r="E421" t="str">
            <v>vkoehne@todb.ca.gov</v>
          </cell>
        </row>
        <row r="422">
          <cell r="A422">
            <v>1013</v>
          </cell>
          <cell r="B422" t="str">
            <v>El Segundo  City of</v>
          </cell>
          <cell r="C422" t="str">
            <v>South Coast</v>
          </cell>
          <cell r="D422" t="str">
            <v>R</v>
          </cell>
        </row>
        <row r="423">
          <cell r="A423">
            <v>1014</v>
          </cell>
          <cell r="B423" t="str">
            <v>Fairfield  City of</v>
          </cell>
          <cell r="C423" t="str">
            <v>Sacramento River</v>
          </cell>
          <cell r="D423" t="str">
            <v>R</v>
          </cell>
          <cell r="E423" t="str">
            <v>awalker@fairfield.ca.gov</v>
          </cell>
        </row>
        <row r="424">
          <cell r="A424">
            <v>1015</v>
          </cell>
          <cell r="B424" t="str">
            <v>Fillmore  City of</v>
          </cell>
          <cell r="C424" t="str">
            <v>South Coast</v>
          </cell>
          <cell r="D424" t="str">
            <v>R</v>
          </cell>
          <cell r="E424" t="str">
            <v>davids@ci.fillmore.ca.us</v>
          </cell>
        </row>
        <row r="425">
          <cell r="A425">
            <v>1016</v>
          </cell>
          <cell r="B425" t="str">
            <v>Greenfield, City of</v>
          </cell>
          <cell r="C425" t="str">
            <v>Central Coast</v>
          </cell>
          <cell r="D425" t="str">
            <v>R</v>
          </cell>
          <cell r="E425" t="str">
            <v>publicworks@ci.greenfield.ca.us</v>
          </cell>
        </row>
        <row r="426">
          <cell r="A426">
            <v>1017</v>
          </cell>
          <cell r="B426" t="str">
            <v>Healdsburg  City of</v>
          </cell>
          <cell r="C426" t="str">
            <v>North Coast</v>
          </cell>
          <cell r="D426" t="str">
            <v>R</v>
          </cell>
          <cell r="E426" t="str">
            <v>rkirchner@ci.healdsburg.ca.us</v>
          </cell>
        </row>
        <row r="427">
          <cell r="A427">
            <v>1018</v>
          </cell>
          <cell r="B427" t="str">
            <v>Kingsburg, City of</v>
          </cell>
          <cell r="C427" t="str">
            <v>Tulare Lake</v>
          </cell>
          <cell r="D427" t="str">
            <v>R</v>
          </cell>
          <cell r="E427" t="str">
            <v>rbbissett@cityofkingsburg-ca.gov</v>
          </cell>
        </row>
        <row r="428">
          <cell r="A428">
            <v>1019</v>
          </cell>
          <cell r="B428" t="str">
            <v>Lamont Public Utility District</v>
          </cell>
          <cell r="C428" t="str">
            <v>Tulare Lake</v>
          </cell>
          <cell r="D428" t="str">
            <v>R</v>
          </cell>
          <cell r="E428" t="str">
            <v>nturner@lpud.org</v>
          </cell>
        </row>
        <row r="429">
          <cell r="A429">
            <v>1020</v>
          </cell>
          <cell r="B429" t="str">
            <v xml:space="preserve">Lathrop, City of </v>
          </cell>
          <cell r="C429" t="str">
            <v>San Joaquin River</v>
          </cell>
          <cell r="D429" t="str">
            <v>R</v>
          </cell>
          <cell r="E429" t="str">
            <v>eknox@ci.lathrop.ca.us</v>
          </cell>
        </row>
        <row r="430">
          <cell r="A430">
            <v>1021</v>
          </cell>
          <cell r="B430" t="str">
            <v>Lee Lake Water District</v>
          </cell>
          <cell r="C430" t="str">
            <v>South Coast</v>
          </cell>
          <cell r="D430" t="str">
            <v>R</v>
          </cell>
          <cell r="E430" t="str">
            <v>kenc@llwd.org</v>
          </cell>
        </row>
        <row r="431">
          <cell r="A431">
            <v>1022</v>
          </cell>
          <cell r="B431" t="str">
            <v>Livingston  City of</v>
          </cell>
          <cell r="C431" t="str">
            <v>San Joaquin River</v>
          </cell>
          <cell r="D431" t="str">
            <v>R</v>
          </cell>
          <cell r="E431" t="str">
            <v>tavina@livingstoncity.com</v>
          </cell>
        </row>
        <row r="432">
          <cell r="A432">
            <v>1024</v>
          </cell>
          <cell r="B432" t="str">
            <v>Madera County</v>
          </cell>
          <cell r="C432" t="str">
            <v>San Joaquin River</v>
          </cell>
          <cell r="D432" t="str">
            <v xml:space="preserve"> </v>
          </cell>
          <cell r="E432" t="str">
            <v>snorman@madera-county.com</v>
          </cell>
        </row>
        <row r="433">
          <cell r="A433">
            <v>1025</v>
          </cell>
          <cell r="B433" t="str">
            <v>Manteca  City of</v>
          </cell>
          <cell r="C433" t="str">
            <v>San Joaquin River</v>
          </cell>
          <cell r="D433" t="str">
            <v>R</v>
          </cell>
          <cell r="E433" t="str">
            <v>gmontross@mantecagov.com</v>
          </cell>
        </row>
        <row r="434">
          <cell r="A434">
            <v>1026</v>
          </cell>
          <cell r="B434" t="str">
            <v>Montecito Water District</v>
          </cell>
          <cell r="C434" t="str">
            <v>Central Coast</v>
          </cell>
          <cell r="D434" t="str">
            <v>R</v>
          </cell>
          <cell r="E434" t="str">
            <v>laura@montecitowater.com</v>
          </cell>
        </row>
        <row r="435">
          <cell r="A435">
            <v>1027</v>
          </cell>
          <cell r="B435" t="str">
            <v>Monterey Park  City of</v>
          </cell>
          <cell r="C435" t="str">
            <v>South Coast</v>
          </cell>
          <cell r="D435" t="str">
            <v>R</v>
          </cell>
        </row>
        <row r="436">
          <cell r="A436">
            <v>1028</v>
          </cell>
          <cell r="B436" t="str">
            <v>Myoma Dunes Mutual Water Company</v>
          </cell>
          <cell r="C436" t="str">
            <v>Colorado River</v>
          </cell>
          <cell r="D436" t="str">
            <v>R</v>
          </cell>
          <cell r="E436" t="str">
            <v>markmeeler@myomawater.com</v>
          </cell>
        </row>
        <row r="437">
          <cell r="A437">
            <v>1029</v>
          </cell>
          <cell r="B437" t="str">
            <v>Norco  City of</v>
          </cell>
          <cell r="C437" t="str">
            <v>South Coast</v>
          </cell>
          <cell r="D437" t="str">
            <v>R</v>
          </cell>
          <cell r="E437" t="str">
            <v>Bthompson@ci.norco.ca.us</v>
          </cell>
        </row>
        <row r="438">
          <cell r="A438">
            <v>1030</v>
          </cell>
          <cell r="B438" t="str">
            <v>Oakdale  City of</v>
          </cell>
          <cell r="C438" t="str">
            <v>San Joaquin River</v>
          </cell>
          <cell r="D438" t="str">
            <v>R</v>
          </cell>
          <cell r="E438" t="str">
            <v>tclark@ci.oakdale.ca.us</v>
          </cell>
        </row>
        <row r="439">
          <cell r="A439">
            <v>1031</v>
          </cell>
          <cell r="B439" t="str">
            <v>Perris, City of</v>
          </cell>
          <cell r="C439" t="str">
            <v>South Coast</v>
          </cell>
          <cell r="D439" t="str">
            <v>R</v>
          </cell>
          <cell r="E439" t="str">
            <v>Donna.Dominguez@STServices.com</v>
          </cell>
        </row>
        <row r="440">
          <cell r="A440">
            <v>1032</v>
          </cell>
          <cell r="B440" t="str">
            <v>Pinedale County Water District</v>
          </cell>
          <cell r="C440" t="str">
            <v>Tulare Lake</v>
          </cell>
          <cell r="D440" t="str">
            <v>R</v>
          </cell>
          <cell r="E440" t="str">
            <v>pcwdusa@gmail.com</v>
          </cell>
        </row>
        <row r="441">
          <cell r="A441">
            <v>1033</v>
          </cell>
          <cell r="B441" t="str">
            <v>Porterville  City of</v>
          </cell>
          <cell r="C441" t="str">
            <v>Tulare Lake</v>
          </cell>
          <cell r="D441" t="str">
            <v>R</v>
          </cell>
          <cell r="E441" t="str">
            <v>mknight@ci.porterville.ca.us</v>
          </cell>
        </row>
        <row r="442">
          <cell r="A442">
            <v>1034</v>
          </cell>
          <cell r="B442" t="str">
            <v>Redding  City of</v>
          </cell>
          <cell r="C442" t="str">
            <v>Sacramento River</v>
          </cell>
          <cell r="D442" t="str">
            <v>R</v>
          </cell>
          <cell r="E442" t="str">
            <v>jwendele@ci.redding.ca.us</v>
          </cell>
        </row>
        <row r="443">
          <cell r="A443">
            <v>1035</v>
          </cell>
          <cell r="B443" t="str">
            <v>Ripon  City of</v>
          </cell>
          <cell r="C443" t="str">
            <v>San Joaquin River</v>
          </cell>
          <cell r="D443" t="str">
            <v>R</v>
          </cell>
          <cell r="E443" t="str">
            <v>tjohnston@cityofripon.org</v>
          </cell>
        </row>
        <row r="444">
          <cell r="A444">
            <v>1036</v>
          </cell>
          <cell r="B444" t="str">
            <v>Riverbank  City of</v>
          </cell>
          <cell r="C444" t="str">
            <v>San Joaquin River</v>
          </cell>
          <cell r="D444" t="str">
            <v>R</v>
          </cell>
          <cell r="E444" t="str">
            <v>mriddell@riverbank.org</v>
          </cell>
        </row>
        <row r="445">
          <cell r="A445">
            <v>1037</v>
          </cell>
          <cell r="B445" t="str">
            <v>San Bernardino County Service Area 70</v>
          </cell>
          <cell r="C445" t="str">
            <v>South Coast</v>
          </cell>
          <cell r="D445" t="str">
            <v xml:space="preserve"> </v>
          </cell>
          <cell r="E445" t="str">
            <v>lgreen@sdd.sbcounty.gov</v>
          </cell>
        </row>
        <row r="446">
          <cell r="A446">
            <v>1038</v>
          </cell>
          <cell r="B446" t="str">
            <v>San Joaquin County</v>
          </cell>
          <cell r="C446" t="str">
            <v>San Joaquin River</v>
          </cell>
          <cell r="D446" t="str">
            <v xml:space="preserve"> </v>
          </cell>
        </row>
        <row r="447">
          <cell r="A447">
            <v>1039</v>
          </cell>
          <cell r="B447" t="str">
            <v>San Lorenzo Valley Water District</v>
          </cell>
          <cell r="C447" t="str">
            <v>Central Coast</v>
          </cell>
          <cell r="D447" t="str">
            <v>R</v>
          </cell>
          <cell r="E447" t="str">
            <v>rrogers@slvwd.com</v>
          </cell>
        </row>
        <row r="448">
          <cell r="A448">
            <v>1040</v>
          </cell>
          <cell r="B448" t="str">
            <v>Sanger  City of</v>
          </cell>
          <cell r="C448" t="str">
            <v>South Coast</v>
          </cell>
          <cell r="D448" t="str">
            <v>R</v>
          </cell>
          <cell r="E448" t="str">
            <v>jmulligan@ci.sanger.ca.us</v>
          </cell>
        </row>
        <row r="449">
          <cell r="A449">
            <v>1041</v>
          </cell>
          <cell r="B449" t="str">
            <v>Santa Ynez River Water Conservation District</v>
          </cell>
          <cell r="C449" t="str">
            <v>Central Coast</v>
          </cell>
          <cell r="D449" t="str">
            <v xml:space="preserve"> </v>
          </cell>
        </row>
        <row r="450">
          <cell r="A450">
            <v>1042</v>
          </cell>
          <cell r="B450" t="str">
            <v>Shasta Lake  City of</v>
          </cell>
          <cell r="C450" t="str">
            <v>Sacramento River</v>
          </cell>
          <cell r="D450" t="str">
            <v>R</v>
          </cell>
          <cell r="E450" t="str">
            <v>jjones@cityofshastalake.org</v>
          </cell>
        </row>
        <row r="451">
          <cell r="A451">
            <v>1043</v>
          </cell>
          <cell r="B451" t="str">
            <v>Vallejo  City of</v>
          </cell>
          <cell r="C451" t="str">
            <v>San Francisco Bay</v>
          </cell>
          <cell r="D451" t="str">
            <v>R</v>
          </cell>
          <cell r="E451" t="str">
            <v>sahin@ci.vallejo.ca.us</v>
          </cell>
        </row>
        <row r="452">
          <cell r="A452">
            <v>1044</v>
          </cell>
          <cell r="B452" t="str">
            <v>Winton Water &amp; Sanitary District</v>
          </cell>
          <cell r="C452" t="str">
            <v>san joaquin river</v>
          </cell>
          <cell r="D452" t="str">
            <v>R</v>
          </cell>
          <cell r="E452" t="str">
            <v>bwey@wintonwsd.com</v>
          </cell>
        </row>
        <row r="453">
          <cell r="A453">
            <v>1045</v>
          </cell>
          <cell r="B453" t="str">
            <v>Big Bear City Community Services District</v>
          </cell>
          <cell r="C453" t="str">
            <v>South Coast</v>
          </cell>
          <cell r="D453" t="str">
            <v>NULL</v>
          </cell>
          <cell r="E453" t="str">
            <v>jgriffith@bbccsd.org</v>
          </cell>
        </row>
        <row r="454">
          <cell r="A454">
            <v>1046</v>
          </cell>
          <cell r="B454" t="str">
            <v>Corcoran City of</v>
          </cell>
          <cell r="C454" t="str">
            <v>Tulare Lake</v>
          </cell>
          <cell r="D454" t="str">
            <v>R</v>
          </cell>
          <cell r="E454" t="str">
            <v>steve.kroeker@cityofcorcoran.com</v>
          </cell>
        </row>
        <row r="455">
          <cell r="A455">
            <v>1047</v>
          </cell>
          <cell r="B455" t="str">
            <v>City of Newman Water Department</v>
          </cell>
          <cell r="C455" t="str">
            <v>San Joaquin River</v>
          </cell>
          <cell r="D455" t="str">
            <v>R</v>
          </cell>
          <cell r="E455" t="str">
            <v>pmillan@cityofnewman.com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ban Supplier Data"/>
      <sheetName val="Tiers&amp;savings"/>
    </sheetNames>
    <sheetDataSet>
      <sheetData sheetId="0" refreshError="1"/>
      <sheetData sheetId="1">
        <row r="2">
          <cell r="A2">
            <v>1</v>
          </cell>
          <cell r="B2" t="str">
            <v>Under 55</v>
          </cell>
          <cell r="C2">
            <v>17</v>
          </cell>
          <cell r="D2">
            <v>0.1</v>
          </cell>
        </row>
        <row r="3">
          <cell r="A3">
            <v>2</v>
          </cell>
          <cell r="B3" t="str">
            <v>55-110</v>
          </cell>
          <cell r="C3">
            <v>127</v>
          </cell>
          <cell r="D3">
            <v>0.2</v>
          </cell>
        </row>
        <row r="4">
          <cell r="A4">
            <v>3</v>
          </cell>
          <cell r="B4" t="str">
            <v>110-165</v>
          </cell>
          <cell r="C4">
            <v>132</v>
          </cell>
          <cell r="D4">
            <v>0.25</v>
          </cell>
        </row>
        <row r="5">
          <cell r="A5">
            <v>4</v>
          </cell>
          <cell r="B5" t="str">
            <v>Over 165</v>
          </cell>
          <cell r="C5">
            <v>135</v>
          </cell>
          <cell r="D5">
            <v>0.35</v>
          </cell>
        </row>
        <row r="6">
          <cell r="A6">
            <v>5</v>
          </cell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8"/>
  <sheetViews>
    <sheetView tabSelected="1" workbookViewId="0">
      <selection activeCell="D11" sqref="D11"/>
    </sheetView>
  </sheetViews>
  <sheetFormatPr defaultColWidth="9.140625" defaultRowHeight="15" x14ac:dyDescent="0.25"/>
  <cols>
    <col min="1" max="1" width="47.28515625" bestFit="1" customWidth="1"/>
    <col min="2" max="2" width="21.42578125" style="29" customWidth="1"/>
    <col min="3" max="3" width="19.85546875" style="29" customWidth="1"/>
    <col min="4" max="5" width="20.28515625" style="31" bestFit="1" customWidth="1"/>
    <col min="6" max="6" width="13.140625" style="7" customWidth="1"/>
    <col min="7" max="7" width="6.140625" customWidth="1"/>
    <col min="8" max="8" width="13.140625" style="40" customWidth="1"/>
    <col min="9" max="9" width="17" bestFit="1" customWidth="1"/>
  </cols>
  <sheetData>
    <row r="1" spans="1:9" s="11" customFormat="1" ht="57.75" customHeight="1" x14ac:dyDescent="0.25">
      <c r="A1" s="2"/>
      <c r="B1" s="69" t="s">
        <v>414</v>
      </c>
      <c r="C1" s="70"/>
      <c r="D1" s="8" t="s">
        <v>415</v>
      </c>
      <c r="E1" s="9" t="s">
        <v>416</v>
      </c>
      <c r="F1" s="44"/>
      <c r="G1" s="10"/>
      <c r="H1" s="51"/>
      <c r="I1" s="10"/>
    </row>
    <row r="2" spans="1:9" s="16" customFormat="1" ht="45" x14ac:dyDescent="0.25">
      <c r="A2" s="3" t="s">
        <v>0</v>
      </c>
      <c r="B2" s="12" t="s">
        <v>417</v>
      </c>
      <c r="C2" s="13" t="s">
        <v>418</v>
      </c>
      <c r="D2" s="14" t="s">
        <v>419</v>
      </c>
      <c r="E2" s="14" t="s">
        <v>430</v>
      </c>
      <c r="F2" s="45" t="s">
        <v>423</v>
      </c>
      <c r="G2" s="15" t="s">
        <v>420</v>
      </c>
      <c r="H2" s="39" t="s">
        <v>421</v>
      </c>
      <c r="I2" s="15" t="s">
        <v>422</v>
      </c>
    </row>
    <row r="3" spans="1:9" x14ac:dyDescent="0.25">
      <c r="A3" s="4" t="s">
        <v>37</v>
      </c>
      <c r="B3" s="17">
        <v>257568498.68341202</v>
      </c>
      <c r="C3" s="18">
        <v>213776789.59554401</v>
      </c>
      <c r="D3" s="19">
        <v>43791709.087868005</v>
      </c>
      <c r="E3" s="20">
        <f>1-(C3/B3)</f>
        <v>0.17001966199948304</v>
      </c>
      <c r="F3" s="71">
        <v>40.561194802723193</v>
      </c>
      <c r="G3">
        <f>IF(F3&lt;'Tiers&amp;Savings'!$C$4,2,IF(F3&lt;'Tiers&amp;Savings'!$C$5,3,IF(F3&lt;'Tiers&amp;Savings'!$C$6,4,IF(F3&lt;'Tiers&amp;Savings'!$C$7,5,IF(F3&lt;'Tiers&amp;Savings'!$C$8,6,IF(F3&lt;'Tiers&amp;Savings'!$C$9,7,IF(F3&lt;'Tiers&amp;Savings'!$C$10,8,IF(F3&gt;'Tiers&amp;Savings'!$B$11,9,"ERROR"))))))))</f>
        <v>2</v>
      </c>
      <c r="H3" s="40">
        <f>VLOOKUP(G3,constd,5,FALSE)</f>
        <v>0.08</v>
      </c>
      <c r="I3" s="1">
        <f>B3*H3</f>
        <v>20605479.89467296</v>
      </c>
    </row>
    <row r="4" spans="1:9" x14ac:dyDescent="0.25">
      <c r="A4" s="4" t="s">
        <v>13</v>
      </c>
      <c r="B4" s="17">
        <v>499104000</v>
      </c>
      <c r="C4" s="18">
        <v>495047000</v>
      </c>
      <c r="D4" s="19">
        <v>4057000</v>
      </c>
      <c r="E4" s="20">
        <f>1-(C4/B4)</f>
        <v>8.1285663909725914E-3</v>
      </c>
      <c r="F4" s="71">
        <v>43.485158445432461</v>
      </c>
      <c r="G4">
        <f>IF(F4&lt;'Tiers&amp;Savings'!$C$4,2,IF(F4&lt;'Tiers&amp;Savings'!$C$5,3,IF(F4&lt;'Tiers&amp;Savings'!$C$6,4,IF(F4&lt;'Tiers&amp;Savings'!$C$7,5,IF(F4&lt;'Tiers&amp;Savings'!$C$8,6,IF(F4&lt;'Tiers&amp;Savings'!$C$9,7,IF(F4&lt;'Tiers&amp;Savings'!$C$10,8,IF(F4&gt;'Tiers&amp;Savings'!$B$11,9,"ERROR"))))))))</f>
        <v>2</v>
      </c>
      <c r="H4" s="40">
        <f>VLOOKUP(G4,constd,5,FALSE)</f>
        <v>0.08</v>
      </c>
      <c r="I4" s="1">
        <f>B4*H4</f>
        <v>39928320</v>
      </c>
    </row>
    <row r="5" spans="1:9" x14ac:dyDescent="0.25">
      <c r="A5" s="4" t="s">
        <v>17</v>
      </c>
      <c r="B5" s="17">
        <v>20365410000</v>
      </c>
      <c r="C5" s="18">
        <v>18717900000</v>
      </c>
      <c r="D5" s="19">
        <v>1647510000</v>
      </c>
      <c r="E5" s="20">
        <f>1-(C5/B5)</f>
        <v>8.089746290401223E-2</v>
      </c>
      <c r="F5" s="71">
        <v>45.404801081028722</v>
      </c>
      <c r="G5">
        <f>IF(F5&lt;'Tiers&amp;Savings'!$C$4,2,IF(F5&lt;'Tiers&amp;Savings'!$C$5,3,IF(F5&lt;'Tiers&amp;Savings'!$C$6,4,IF(F5&lt;'Tiers&amp;Savings'!$C$7,5,IF(F5&lt;'Tiers&amp;Savings'!$C$8,6,IF(F5&lt;'Tiers&amp;Savings'!$C$9,7,IF(F5&lt;'Tiers&amp;Savings'!$C$10,8,IF(F5&gt;'Tiers&amp;Savings'!$B$11,9,"ERROR"))))))))</f>
        <v>2</v>
      </c>
      <c r="H5" s="40">
        <f>VLOOKUP(G5,constd,5,FALSE)</f>
        <v>0.08</v>
      </c>
      <c r="I5" s="1">
        <f>B5*H5</f>
        <v>1629232800</v>
      </c>
    </row>
    <row r="6" spans="1:9" x14ac:dyDescent="0.25">
      <c r="A6" s="4" t="s">
        <v>29</v>
      </c>
      <c r="B6" s="17">
        <v>2527700000</v>
      </c>
      <c r="C6" s="18">
        <v>1933400000</v>
      </c>
      <c r="D6" s="19">
        <v>594300000</v>
      </c>
      <c r="E6" s="20">
        <f>1-(C6/B6)</f>
        <v>0.23511492661312661</v>
      </c>
      <c r="F6" s="71">
        <v>47.328607345762769</v>
      </c>
      <c r="G6">
        <f>IF(F6&lt;'Tiers&amp;Savings'!$C$4,2,IF(F6&lt;'Tiers&amp;Savings'!$C$5,3,IF(F6&lt;'Tiers&amp;Savings'!$C$6,4,IF(F6&lt;'Tiers&amp;Savings'!$C$7,5,IF(F6&lt;'Tiers&amp;Savings'!$C$8,6,IF(F6&lt;'Tiers&amp;Savings'!$C$9,7,IF(F6&lt;'Tiers&amp;Savings'!$C$10,8,IF(F6&gt;'Tiers&amp;Savings'!$B$11,9,"ERROR"))))))))</f>
        <v>2</v>
      </c>
      <c r="H6" s="40">
        <f>VLOOKUP(G6,constd,5,FALSE)</f>
        <v>0.08</v>
      </c>
      <c r="I6" s="1">
        <f>B6*H6</f>
        <v>202216000</v>
      </c>
    </row>
    <row r="7" spans="1:9" x14ac:dyDescent="0.25">
      <c r="A7" s="4" t="s">
        <v>15</v>
      </c>
      <c r="B7" s="17">
        <v>2075673589.99</v>
      </c>
      <c r="C7" s="18">
        <v>1907534253.6580002</v>
      </c>
      <c r="D7" s="19">
        <v>168139336.33199978</v>
      </c>
      <c r="E7" s="20">
        <f>1-(C7/B7)</f>
        <v>8.1004709576138034E-2</v>
      </c>
      <c r="F7" s="71">
        <v>48.844219343023362</v>
      </c>
      <c r="G7">
        <f>IF(F7&lt;'Tiers&amp;Savings'!$C$4,2,IF(F7&lt;'Tiers&amp;Savings'!$C$5,3,IF(F7&lt;'Tiers&amp;Savings'!$C$6,4,IF(F7&lt;'Tiers&amp;Savings'!$C$7,5,IF(F7&lt;'Tiers&amp;Savings'!$C$8,6,IF(F7&lt;'Tiers&amp;Savings'!$C$9,7,IF(F7&lt;'Tiers&amp;Savings'!$C$10,8,IF(F7&gt;'Tiers&amp;Savings'!$B$11,9,"ERROR"))))))))</f>
        <v>2</v>
      </c>
      <c r="H7" s="40">
        <f>VLOOKUP(G7,constd,5,FALSE)</f>
        <v>0.08</v>
      </c>
      <c r="I7" s="1">
        <f>B7*H7</f>
        <v>166053887.1992</v>
      </c>
    </row>
    <row r="8" spans="1:9" x14ac:dyDescent="0.25">
      <c r="A8" s="4" t="s">
        <v>58</v>
      </c>
      <c r="B8" s="17">
        <v>2903844542.7961206</v>
      </c>
      <c r="C8" s="18">
        <v>2590336367.8508797</v>
      </c>
      <c r="D8" s="19">
        <v>313508174.94524097</v>
      </c>
      <c r="E8" s="20">
        <f>1-(C8/B8)</f>
        <v>0.10796314001140128</v>
      </c>
      <c r="F8" s="71">
        <v>51.297142099247331</v>
      </c>
      <c r="G8">
        <f>IF(F8&lt;'Tiers&amp;Savings'!$C$4,2,IF(F8&lt;'Tiers&amp;Savings'!$C$5,3,IF(F8&lt;'Tiers&amp;Savings'!$C$6,4,IF(F8&lt;'Tiers&amp;Savings'!$C$7,5,IF(F8&lt;'Tiers&amp;Savings'!$C$8,6,IF(F8&lt;'Tiers&amp;Savings'!$C$9,7,IF(F8&lt;'Tiers&amp;Savings'!$C$10,8,IF(F8&gt;'Tiers&amp;Savings'!$B$11,9,"ERROR"))))))))</f>
        <v>2</v>
      </c>
      <c r="H8" s="40">
        <f>VLOOKUP(G8,constd,5,FALSE)</f>
        <v>0.08</v>
      </c>
      <c r="I8" s="1">
        <f>B8*H8</f>
        <v>232307563.42368966</v>
      </c>
    </row>
    <row r="9" spans="1:9" x14ac:dyDescent="0.25">
      <c r="A9" s="4" t="s">
        <v>19</v>
      </c>
      <c r="B9" s="17">
        <v>3998522860.717001</v>
      </c>
      <c r="C9" s="18">
        <v>3819956278.7210002</v>
      </c>
      <c r="D9" s="19">
        <v>178566581.99600077</v>
      </c>
      <c r="E9" s="20">
        <f>1-(C9/B9)</f>
        <v>4.4658137071143522E-2</v>
      </c>
      <c r="F9" s="71">
        <v>51.424309858386955</v>
      </c>
      <c r="G9">
        <f>IF(F9&lt;'Tiers&amp;Savings'!$C$4,2,IF(F9&lt;'Tiers&amp;Savings'!$C$5,3,IF(F9&lt;'Tiers&amp;Savings'!$C$6,4,IF(F9&lt;'Tiers&amp;Savings'!$C$7,5,IF(F9&lt;'Tiers&amp;Savings'!$C$8,6,IF(F9&lt;'Tiers&amp;Savings'!$C$9,7,IF(F9&lt;'Tiers&amp;Savings'!$C$10,8,IF(F9&gt;'Tiers&amp;Savings'!$B$11,9,"ERROR"))))))))</f>
        <v>2</v>
      </c>
      <c r="H9" s="40">
        <f>VLOOKUP(G9,constd,5,FALSE)</f>
        <v>0.08</v>
      </c>
      <c r="I9" s="1">
        <f>B9*H9</f>
        <v>319881828.85736006</v>
      </c>
    </row>
    <row r="10" spans="1:9" x14ac:dyDescent="0.25">
      <c r="A10" s="4" t="s">
        <v>125</v>
      </c>
      <c r="B10" s="17">
        <v>2795094887.54914</v>
      </c>
      <c r="C10" s="18">
        <v>2578195143.68086</v>
      </c>
      <c r="D10" s="19">
        <v>216899743.86827993</v>
      </c>
      <c r="E10" s="20">
        <f>1-(C10/B10)</f>
        <v>7.7600136165132838E-2</v>
      </c>
      <c r="F10" s="71">
        <v>51.931027708224896</v>
      </c>
      <c r="G10">
        <f>IF(F10&lt;'Tiers&amp;Savings'!$C$4,2,IF(F10&lt;'Tiers&amp;Savings'!$C$5,3,IF(F10&lt;'Tiers&amp;Savings'!$C$6,4,IF(F10&lt;'Tiers&amp;Savings'!$C$7,5,IF(F10&lt;'Tiers&amp;Savings'!$C$8,6,IF(F10&lt;'Tiers&amp;Savings'!$C$9,7,IF(F10&lt;'Tiers&amp;Savings'!$C$10,8,IF(F10&gt;'Tiers&amp;Savings'!$B$11,9,"ERROR"))))))))</f>
        <v>2</v>
      </c>
      <c r="H10" s="40">
        <f>VLOOKUP(G10,constd,5,FALSE)</f>
        <v>0.08</v>
      </c>
      <c r="I10" s="1">
        <f>B10*H10</f>
        <v>223607591.00393119</v>
      </c>
    </row>
    <row r="11" spans="1:9" x14ac:dyDescent="0.25">
      <c r="A11" s="4" t="s">
        <v>285</v>
      </c>
      <c r="B11" s="17">
        <v>166216812.9127</v>
      </c>
      <c r="C11" s="18">
        <v>95513570.282240003</v>
      </c>
      <c r="D11" s="19">
        <v>70703242.630459994</v>
      </c>
      <c r="E11" s="20">
        <f>1-(C11/B11)</f>
        <v>0.42536757498529698</v>
      </c>
      <c r="F11" s="71">
        <v>54.255333078652974</v>
      </c>
      <c r="G11">
        <f>IF(F11&lt;'Tiers&amp;Savings'!$C$4,2,IF(F11&lt;'Tiers&amp;Savings'!$C$5,3,IF(F11&lt;'Tiers&amp;Savings'!$C$6,4,IF(F11&lt;'Tiers&amp;Savings'!$C$7,5,IF(F11&lt;'Tiers&amp;Savings'!$C$8,6,IF(F11&lt;'Tiers&amp;Savings'!$C$9,7,IF(F11&lt;'Tiers&amp;Savings'!$C$10,8,IF(F11&gt;'Tiers&amp;Savings'!$B$11,9,"ERROR"))))))))</f>
        <v>2</v>
      </c>
      <c r="H11" s="40">
        <f>VLOOKUP(G11,constd,5,FALSE)</f>
        <v>0.08</v>
      </c>
      <c r="I11" s="1">
        <f>B11*H11</f>
        <v>13297345.033016</v>
      </c>
    </row>
    <row r="12" spans="1:9" x14ac:dyDescent="0.25">
      <c r="A12" s="4" t="s">
        <v>102</v>
      </c>
      <c r="B12" s="17">
        <v>409886088.28322399</v>
      </c>
      <c r="C12" s="18">
        <v>454911335.03334397</v>
      </c>
      <c r="D12" s="19">
        <v>-45025246.750119984</v>
      </c>
      <c r="E12" s="20">
        <f>1-(C12/B12)</f>
        <v>-0.10984819450375771</v>
      </c>
      <c r="F12" s="71">
        <v>55.607973624417305</v>
      </c>
      <c r="G12">
        <f>IF(F12&lt;'Tiers&amp;Savings'!$C$4,2,IF(F12&lt;'Tiers&amp;Savings'!$C$5,3,IF(F12&lt;'Tiers&amp;Savings'!$C$6,4,IF(F12&lt;'Tiers&amp;Savings'!$C$7,5,IF(F12&lt;'Tiers&amp;Savings'!$C$8,6,IF(F12&lt;'Tiers&amp;Savings'!$C$9,7,IF(F12&lt;'Tiers&amp;Savings'!$C$10,8,IF(F12&gt;'Tiers&amp;Savings'!$B$11,9,"ERROR"))))))))</f>
        <v>2</v>
      </c>
      <c r="H12" s="40">
        <f>VLOOKUP(G12,constd,5,FALSE)</f>
        <v>0.08</v>
      </c>
      <c r="I12" s="1">
        <f>B12*H12</f>
        <v>32790887.062657919</v>
      </c>
    </row>
    <row r="13" spans="1:9" x14ac:dyDescent="0.25">
      <c r="A13" s="4" t="s">
        <v>31</v>
      </c>
      <c r="B13" s="17">
        <v>2833164109.7655506</v>
      </c>
      <c r="C13" s="18">
        <v>2598821539.0099602</v>
      </c>
      <c r="D13" s="19">
        <v>234342570.75559044</v>
      </c>
      <c r="E13" s="20">
        <f>1-(C13/B13)</f>
        <v>8.2714082798042599E-2</v>
      </c>
      <c r="F13" s="71">
        <v>55.619563411279778</v>
      </c>
      <c r="G13">
        <f>IF(F13&lt;'Tiers&amp;Savings'!$C$4,2,IF(F13&lt;'Tiers&amp;Savings'!$C$5,3,IF(F13&lt;'Tiers&amp;Savings'!$C$6,4,IF(F13&lt;'Tiers&amp;Savings'!$C$7,5,IF(F13&lt;'Tiers&amp;Savings'!$C$8,6,IF(F13&lt;'Tiers&amp;Savings'!$C$9,7,IF(F13&lt;'Tiers&amp;Savings'!$C$10,8,IF(F13&gt;'Tiers&amp;Savings'!$B$11,9,"ERROR"))))))))</f>
        <v>2</v>
      </c>
      <c r="H13" s="40">
        <f>VLOOKUP(G13,constd,5,FALSE)</f>
        <v>0.08</v>
      </c>
      <c r="I13" s="1">
        <f>B13*H13</f>
        <v>226653128.78124404</v>
      </c>
    </row>
    <row r="14" spans="1:9" x14ac:dyDescent="0.25">
      <c r="A14" s="4" t="s">
        <v>7</v>
      </c>
      <c r="B14" s="17">
        <v>929865973.96140015</v>
      </c>
      <c r="C14" s="18">
        <v>849620197.3435961</v>
      </c>
      <c r="D14" s="19">
        <v>80245776.61780405</v>
      </c>
      <c r="E14" s="20">
        <f>1-(C14/B14)</f>
        <v>8.6298218092594858E-2</v>
      </c>
      <c r="F14" s="71">
        <v>55.714000656670848</v>
      </c>
      <c r="G14">
        <f>IF(F14&lt;'Tiers&amp;Savings'!$C$4,2,IF(F14&lt;'Tiers&amp;Savings'!$C$5,3,IF(F14&lt;'Tiers&amp;Savings'!$C$6,4,IF(F14&lt;'Tiers&amp;Savings'!$C$7,5,IF(F14&lt;'Tiers&amp;Savings'!$C$8,6,IF(F14&lt;'Tiers&amp;Savings'!$C$9,7,IF(F14&lt;'Tiers&amp;Savings'!$C$10,8,IF(F14&gt;'Tiers&amp;Savings'!$B$11,9,"ERROR"))))))))</f>
        <v>2</v>
      </c>
      <c r="H14" s="40">
        <f>VLOOKUP(G14,constd,5,FALSE)</f>
        <v>0.08</v>
      </c>
      <c r="I14" s="1">
        <f>B14*H14</f>
        <v>74389277.916912019</v>
      </c>
    </row>
    <row r="15" spans="1:9" x14ac:dyDescent="0.25">
      <c r="A15" s="4" t="s">
        <v>9</v>
      </c>
      <c r="B15" s="17">
        <v>1888066300.5442092</v>
      </c>
      <c r="C15" s="18">
        <v>1622632783.6795251</v>
      </c>
      <c r="D15" s="19">
        <v>265433516.8646841</v>
      </c>
      <c r="E15" s="20">
        <f>1-(C15/B15)</f>
        <v>0.14058484958297102</v>
      </c>
      <c r="F15" s="71">
        <v>58.798248573202756</v>
      </c>
      <c r="G15">
        <f>IF(F15&lt;'Tiers&amp;Savings'!$C$4,2,IF(F15&lt;'Tiers&amp;Savings'!$C$5,3,IF(F15&lt;'Tiers&amp;Savings'!$C$6,4,IF(F15&lt;'Tiers&amp;Savings'!$C$7,5,IF(F15&lt;'Tiers&amp;Savings'!$C$8,6,IF(F15&lt;'Tiers&amp;Savings'!$C$9,7,IF(F15&lt;'Tiers&amp;Savings'!$C$10,8,IF(F15&gt;'Tiers&amp;Savings'!$B$11,9,"ERROR"))))))))</f>
        <v>2</v>
      </c>
      <c r="H15" s="40">
        <f>VLOOKUP(G15,constd,5,FALSE)</f>
        <v>0.08</v>
      </c>
      <c r="I15" s="1">
        <f>B15*H15</f>
        <v>151045304.04353675</v>
      </c>
    </row>
    <row r="16" spans="1:9" x14ac:dyDescent="0.25">
      <c r="A16" s="4" t="s">
        <v>73</v>
      </c>
      <c r="B16" s="17">
        <v>809332363.58016002</v>
      </c>
      <c r="C16" s="18">
        <v>713333360.98942411</v>
      </c>
      <c r="D16" s="19">
        <v>95999002.590735912</v>
      </c>
      <c r="E16" s="20">
        <f>1-(C16/B16)</f>
        <v>0.11861505471753908</v>
      </c>
      <c r="F16" s="71">
        <v>59.523348274804917</v>
      </c>
      <c r="G16">
        <f>IF(F16&lt;'Tiers&amp;Savings'!$C$4,2,IF(F16&lt;'Tiers&amp;Savings'!$C$5,3,IF(F16&lt;'Tiers&amp;Savings'!$C$6,4,IF(F16&lt;'Tiers&amp;Savings'!$C$7,5,IF(F16&lt;'Tiers&amp;Savings'!$C$8,6,IF(F16&lt;'Tiers&amp;Savings'!$C$9,7,IF(F16&lt;'Tiers&amp;Savings'!$C$10,8,IF(F16&gt;'Tiers&amp;Savings'!$B$11,9,"ERROR"))))))))</f>
        <v>2</v>
      </c>
      <c r="H16" s="40">
        <f>VLOOKUP(G16,constd,5,FALSE)</f>
        <v>0.08</v>
      </c>
      <c r="I16" s="1">
        <f>B16*H16</f>
        <v>64746589.086412802</v>
      </c>
    </row>
    <row r="17" spans="1:9" x14ac:dyDescent="0.25">
      <c r="A17" s="4" t="s">
        <v>62</v>
      </c>
      <c r="B17" s="17">
        <v>1246577219.1312001</v>
      </c>
      <c r="C17" s="18">
        <v>1227482325.5090001</v>
      </c>
      <c r="D17" s="19">
        <v>19094893.622200012</v>
      </c>
      <c r="E17" s="20">
        <f>1-(C17/B17)</f>
        <v>1.5317858636553772E-2</v>
      </c>
      <c r="F17" s="71">
        <v>59.70980676149626</v>
      </c>
      <c r="G17">
        <f>IF(F17&lt;'Tiers&amp;Savings'!$C$4,2,IF(F17&lt;'Tiers&amp;Savings'!$C$5,3,IF(F17&lt;'Tiers&amp;Savings'!$C$6,4,IF(F17&lt;'Tiers&amp;Savings'!$C$7,5,IF(F17&lt;'Tiers&amp;Savings'!$C$8,6,IF(F17&lt;'Tiers&amp;Savings'!$C$9,7,IF(F17&lt;'Tiers&amp;Savings'!$C$10,8,IF(F17&gt;'Tiers&amp;Savings'!$B$11,9,"ERROR"))))))))</f>
        <v>2</v>
      </c>
      <c r="H17" s="40">
        <f>VLOOKUP(G17,constd,5,FALSE)</f>
        <v>0.08</v>
      </c>
      <c r="I17" s="1">
        <f>B17*H17</f>
        <v>99726177.530496001</v>
      </c>
    </row>
    <row r="18" spans="1:9" x14ac:dyDescent="0.25">
      <c r="A18" s="4" t="s">
        <v>23</v>
      </c>
      <c r="B18" s="17">
        <v>1279423042.9728003</v>
      </c>
      <c r="C18" s="18">
        <v>1208354846.7441001</v>
      </c>
      <c r="D18" s="19">
        <v>71068196.228700161</v>
      </c>
      <c r="E18" s="20">
        <f>1-(C18/B18)</f>
        <v>5.5547066014670077E-2</v>
      </c>
      <c r="F18" s="71">
        <v>60.811178381021286</v>
      </c>
      <c r="G18">
        <f>IF(F18&lt;'Tiers&amp;Savings'!$C$4,2,IF(F18&lt;'Tiers&amp;Savings'!$C$5,3,IF(F18&lt;'Tiers&amp;Savings'!$C$6,4,IF(F18&lt;'Tiers&amp;Savings'!$C$7,5,IF(F18&lt;'Tiers&amp;Savings'!$C$8,6,IF(F18&lt;'Tiers&amp;Savings'!$C$9,7,IF(F18&lt;'Tiers&amp;Savings'!$C$10,8,IF(F18&gt;'Tiers&amp;Savings'!$B$11,9,"ERROR"))))))))</f>
        <v>2</v>
      </c>
      <c r="H18" s="40">
        <f>VLOOKUP(G18,constd,5,FALSE)</f>
        <v>0.08</v>
      </c>
      <c r="I18" s="1">
        <f>B18*H18</f>
        <v>102353843.43782403</v>
      </c>
    </row>
    <row r="19" spans="1:9" x14ac:dyDescent="0.25">
      <c r="A19" s="4" t="s">
        <v>16</v>
      </c>
      <c r="B19" s="17">
        <v>565550000</v>
      </c>
      <c r="C19" s="18">
        <v>524430000</v>
      </c>
      <c r="D19" s="19">
        <v>41120000</v>
      </c>
      <c r="E19" s="20">
        <f>1-(C19/B19)</f>
        <v>7.2707983379011631E-2</v>
      </c>
      <c r="F19" s="71">
        <v>61.929497958203221</v>
      </c>
      <c r="G19">
        <f>IF(F19&lt;'Tiers&amp;Savings'!$C$4,2,IF(F19&lt;'Tiers&amp;Savings'!$C$5,3,IF(F19&lt;'Tiers&amp;Savings'!$C$6,4,IF(F19&lt;'Tiers&amp;Savings'!$C$7,5,IF(F19&lt;'Tiers&amp;Savings'!$C$8,6,IF(F19&lt;'Tiers&amp;Savings'!$C$9,7,IF(F19&lt;'Tiers&amp;Savings'!$C$10,8,IF(F19&gt;'Tiers&amp;Savings'!$B$11,9,"ERROR"))))))))</f>
        <v>2</v>
      </c>
      <c r="H19" s="40">
        <f>VLOOKUP(G19,constd,5,FALSE)</f>
        <v>0.08</v>
      </c>
      <c r="I19" s="1">
        <f>B19*H19</f>
        <v>45244000</v>
      </c>
    </row>
    <row r="20" spans="1:9" x14ac:dyDescent="0.25">
      <c r="A20" s="4" t="s">
        <v>33</v>
      </c>
      <c r="B20" s="17">
        <v>4474967937.3515768</v>
      </c>
      <c r="C20" s="18">
        <v>3957222482.8420768</v>
      </c>
      <c r="D20" s="19">
        <v>517745454.50950003</v>
      </c>
      <c r="E20" s="20">
        <f>1-(C20/B20)</f>
        <v>0.11569813722864741</v>
      </c>
      <c r="F20" s="71">
        <v>62.113079195106522</v>
      </c>
      <c r="G20">
        <f>IF(F20&lt;'Tiers&amp;Savings'!$C$4,2,IF(F20&lt;'Tiers&amp;Savings'!$C$5,3,IF(F20&lt;'Tiers&amp;Savings'!$C$6,4,IF(F20&lt;'Tiers&amp;Savings'!$C$7,5,IF(F20&lt;'Tiers&amp;Savings'!$C$8,6,IF(F20&lt;'Tiers&amp;Savings'!$C$9,7,IF(F20&lt;'Tiers&amp;Savings'!$C$10,8,IF(F20&gt;'Tiers&amp;Savings'!$B$11,9,"ERROR"))))))))</f>
        <v>2</v>
      </c>
      <c r="H20" s="40">
        <f>VLOOKUP(G20,constd,5,FALSE)</f>
        <v>0.08</v>
      </c>
      <c r="I20" s="1">
        <f>B20*H20</f>
        <v>357997434.98812616</v>
      </c>
    </row>
    <row r="21" spans="1:9" x14ac:dyDescent="0.25">
      <c r="A21" s="4" t="s">
        <v>380</v>
      </c>
      <c r="B21" s="17">
        <v>352828666.64133</v>
      </c>
      <c r="C21" s="18">
        <v>208202769.28165001</v>
      </c>
      <c r="D21" s="19">
        <v>144625897.35968</v>
      </c>
      <c r="E21" s="20">
        <f>1-(C21/B21)</f>
        <v>0.40990404418215909</v>
      </c>
      <c r="F21" s="71">
        <v>62.254520701415785</v>
      </c>
      <c r="G21">
        <f>IF(F21&lt;'Tiers&amp;Savings'!$C$4,2,IF(F21&lt;'Tiers&amp;Savings'!$C$5,3,IF(F21&lt;'Tiers&amp;Savings'!$C$6,4,IF(F21&lt;'Tiers&amp;Savings'!$C$7,5,IF(F21&lt;'Tiers&amp;Savings'!$C$8,6,IF(F21&lt;'Tiers&amp;Savings'!$C$9,7,IF(F21&lt;'Tiers&amp;Savings'!$C$10,8,IF(F21&gt;'Tiers&amp;Savings'!$B$11,9,"ERROR"))))))))</f>
        <v>2</v>
      </c>
      <c r="H21" s="40">
        <f>VLOOKUP(G21,constd,5,FALSE)</f>
        <v>0.08</v>
      </c>
      <c r="I21" s="1">
        <f>B21*H21</f>
        <v>28226293.331306402</v>
      </c>
    </row>
    <row r="22" spans="1:9" x14ac:dyDescent="0.25">
      <c r="A22" s="4" t="s">
        <v>94</v>
      </c>
      <c r="B22" s="17">
        <v>2525846773.8505683</v>
      </c>
      <c r="C22" s="18">
        <v>2179170327.1213961</v>
      </c>
      <c r="D22" s="19">
        <v>346676446.72917223</v>
      </c>
      <c r="E22" s="20">
        <f>1-(C22/B22)</f>
        <v>0.13725157452867798</v>
      </c>
      <c r="F22" s="71">
        <v>63.444749530061983</v>
      </c>
      <c r="G22">
        <f>IF(F22&lt;'Tiers&amp;Savings'!$C$4,2,IF(F22&lt;'Tiers&amp;Savings'!$C$5,3,IF(F22&lt;'Tiers&amp;Savings'!$C$6,4,IF(F22&lt;'Tiers&amp;Savings'!$C$7,5,IF(F22&lt;'Tiers&amp;Savings'!$C$8,6,IF(F22&lt;'Tiers&amp;Savings'!$C$9,7,IF(F22&lt;'Tiers&amp;Savings'!$C$10,8,IF(F22&gt;'Tiers&amp;Savings'!$B$11,9,"ERROR"))))))))</f>
        <v>2</v>
      </c>
      <c r="H22" s="40">
        <f>VLOOKUP(G22,constd,5,FALSE)</f>
        <v>0.08</v>
      </c>
      <c r="I22" s="1">
        <f>B22*H22</f>
        <v>202067741.90804547</v>
      </c>
    </row>
    <row r="23" spans="1:9" x14ac:dyDescent="0.25">
      <c r="A23" s="4" t="s">
        <v>69</v>
      </c>
      <c r="B23" s="17">
        <v>1858895919.2592642</v>
      </c>
      <c r="C23" s="18">
        <v>1837323747.084404</v>
      </c>
      <c r="D23" s="19">
        <v>21572172.174860239</v>
      </c>
      <c r="E23" s="20">
        <f>1-(C23/B23)</f>
        <v>1.1604830561711243E-2</v>
      </c>
      <c r="F23" s="71">
        <v>63.646632750249459</v>
      </c>
      <c r="G23">
        <f>IF(F23&lt;'Tiers&amp;Savings'!$C$4,2,IF(F23&lt;'Tiers&amp;Savings'!$C$5,3,IF(F23&lt;'Tiers&amp;Savings'!$C$6,4,IF(F23&lt;'Tiers&amp;Savings'!$C$7,5,IF(F23&lt;'Tiers&amp;Savings'!$C$8,6,IF(F23&lt;'Tiers&amp;Savings'!$C$9,7,IF(F23&lt;'Tiers&amp;Savings'!$C$10,8,IF(F23&gt;'Tiers&amp;Savings'!$B$11,9,"ERROR"))))))))</f>
        <v>2</v>
      </c>
      <c r="H23" s="40">
        <f>VLOOKUP(G23,constd,5,FALSE)</f>
        <v>0.08</v>
      </c>
      <c r="I23" s="1">
        <f>B23*H23</f>
        <v>148711673.54074115</v>
      </c>
    </row>
    <row r="24" spans="1:9" x14ac:dyDescent="0.25">
      <c r="A24" s="4" t="s">
        <v>88</v>
      </c>
      <c r="B24" s="17">
        <v>1046626000</v>
      </c>
      <c r="C24" s="18">
        <v>826889000</v>
      </c>
      <c r="D24" s="19">
        <v>219737000</v>
      </c>
      <c r="E24" s="20">
        <f>1-(C24/B24)</f>
        <v>0.20994796613116817</v>
      </c>
      <c r="F24" s="71">
        <v>64.162709207432329</v>
      </c>
      <c r="G24">
        <f>IF(F24&lt;'Tiers&amp;Savings'!$C$4,2,IF(F24&lt;'Tiers&amp;Savings'!$C$5,3,IF(F24&lt;'Tiers&amp;Savings'!$C$6,4,IF(F24&lt;'Tiers&amp;Savings'!$C$7,5,IF(F24&lt;'Tiers&amp;Savings'!$C$8,6,IF(F24&lt;'Tiers&amp;Savings'!$C$9,7,IF(F24&lt;'Tiers&amp;Savings'!$C$10,8,IF(F24&gt;'Tiers&amp;Savings'!$B$11,9,"ERROR"))))))))</f>
        <v>2</v>
      </c>
      <c r="H24" s="40">
        <f>VLOOKUP(G24,constd,5,FALSE)</f>
        <v>0.08</v>
      </c>
      <c r="I24" s="1">
        <f>B24*H24</f>
        <v>83730080</v>
      </c>
    </row>
    <row r="25" spans="1:9" x14ac:dyDescent="0.25">
      <c r="A25" s="4" t="s">
        <v>35</v>
      </c>
      <c r="B25" s="17">
        <v>905215264.20600009</v>
      </c>
      <c r="C25" s="18">
        <v>856337550.15600014</v>
      </c>
      <c r="D25" s="19">
        <v>48877714.049999952</v>
      </c>
      <c r="E25" s="20">
        <f>1-(C25/B25)</f>
        <v>5.3995680345572339E-2</v>
      </c>
      <c r="F25" s="71">
        <v>64.676230390886985</v>
      </c>
      <c r="G25">
        <f>IF(F25&lt;'Tiers&amp;Savings'!$C$4,2,IF(F25&lt;'Tiers&amp;Savings'!$C$5,3,IF(F25&lt;'Tiers&amp;Savings'!$C$6,4,IF(F25&lt;'Tiers&amp;Savings'!$C$7,5,IF(F25&lt;'Tiers&amp;Savings'!$C$8,6,IF(F25&lt;'Tiers&amp;Savings'!$C$9,7,IF(F25&lt;'Tiers&amp;Savings'!$C$10,8,IF(F25&gt;'Tiers&amp;Savings'!$B$11,9,"ERROR"))))))))</f>
        <v>2</v>
      </c>
      <c r="H25" s="40">
        <f>VLOOKUP(G25,constd,5,FALSE)</f>
        <v>0.08</v>
      </c>
      <c r="I25" s="1">
        <f>B25*H25</f>
        <v>72417221.136480004</v>
      </c>
    </row>
    <row r="26" spans="1:9" x14ac:dyDescent="0.25">
      <c r="A26" s="4" t="s">
        <v>157</v>
      </c>
      <c r="B26" s="17">
        <v>2457964644.5040879</v>
      </c>
      <c r="C26" s="18">
        <v>2284776001.13416</v>
      </c>
      <c r="D26" s="19">
        <v>173188643.36992788</v>
      </c>
      <c r="E26" s="20">
        <f>1-(C26/B26)</f>
        <v>7.0460184916479873E-2</v>
      </c>
      <c r="F26" s="71">
        <v>65.095047477161287</v>
      </c>
      <c r="G26">
        <f>IF(F26&lt;'Tiers&amp;Savings'!$C$4,2,IF(F26&lt;'Tiers&amp;Savings'!$C$5,3,IF(F26&lt;'Tiers&amp;Savings'!$C$6,4,IF(F26&lt;'Tiers&amp;Savings'!$C$7,5,IF(F26&lt;'Tiers&amp;Savings'!$C$8,6,IF(F26&lt;'Tiers&amp;Savings'!$C$9,7,IF(F26&lt;'Tiers&amp;Savings'!$C$10,8,IF(F26&gt;'Tiers&amp;Savings'!$B$11,9,"ERROR"))))))))</f>
        <v>3</v>
      </c>
      <c r="H26" s="40">
        <f>VLOOKUP(G26,constd,5,FALSE)</f>
        <v>0.12</v>
      </c>
      <c r="I26" s="1">
        <f>B26*H26</f>
        <v>294955757.34049052</v>
      </c>
    </row>
    <row r="27" spans="1:9" x14ac:dyDescent="0.25">
      <c r="A27" s="4" t="s">
        <v>39</v>
      </c>
      <c r="B27" s="17">
        <v>3523431480.151</v>
      </c>
      <c r="C27" s="18">
        <v>3053227870.9900002</v>
      </c>
      <c r="D27" s="19">
        <v>470203609.16099977</v>
      </c>
      <c r="E27" s="20">
        <f>1-(C27/B27)</f>
        <v>0.13345047627855355</v>
      </c>
      <c r="F27" s="71">
        <v>65.452328024190933</v>
      </c>
      <c r="G27">
        <f>IF(F27&lt;'Tiers&amp;Savings'!$C$4,2,IF(F27&lt;'Tiers&amp;Savings'!$C$5,3,IF(F27&lt;'Tiers&amp;Savings'!$C$6,4,IF(F27&lt;'Tiers&amp;Savings'!$C$7,5,IF(F27&lt;'Tiers&amp;Savings'!$C$8,6,IF(F27&lt;'Tiers&amp;Savings'!$C$9,7,IF(F27&lt;'Tiers&amp;Savings'!$C$10,8,IF(F27&gt;'Tiers&amp;Savings'!$B$11,9,"ERROR"))))))))</f>
        <v>3</v>
      </c>
      <c r="H27" s="40">
        <f>VLOOKUP(G27,constd,5,FALSE)</f>
        <v>0.12</v>
      </c>
      <c r="I27" s="1">
        <f>B27*H27</f>
        <v>422811777.61812001</v>
      </c>
    </row>
    <row r="28" spans="1:9" x14ac:dyDescent="0.25">
      <c r="A28" s="4" t="s">
        <v>182</v>
      </c>
      <c r="B28" s="17">
        <v>5742131036.9941092</v>
      </c>
      <c r="C28" s="18">
        <v>5086123685.6434402</v>
      </c>
      <c r="D28" s="19">
        <v>656007351.35066891</v>
      </c>
      <c r="E28" s="20">
        <f>1-(C28/B28)</f>
        <v>0.11424458047444275</v>
      </c>
      <c r="F28" s="71">
        <v>66.597796985803299</v>
      </c>
      <c r="G28">
        <f>IF(F28&lt;'Tiers&amp;Savings'!$C$4,2,IF(F28&lt;'Tiers&amp;Savings'!$C$5,3,IF(F28&lt;'Tiers&amp;Savings'!$C$6,4,IF(F28&lt;'Tiers&amp;Savings'!$C$7,5,IF(F28&lt;'Tiers&amp;Savings'!$C$8,6,IF(F28&lt;'Tiers&amp;Savings'!$C$9,7,IF(F28&lt;'Tiers&amp;Savings'!$C$10,8,IF(F28&gt;'Tiers&amp;Savings'!$B$11,9,"ERROR"))))))))</f>
        <v>3</v>
      </c>
      <c r="H28" s="40">
        <f>VLOOKUP(G28,constd,5,FALSE)</f>
        <v>0.12</v>
      </c>
      <c r="I28" s="1">
        <f>B28*H28</f>
        <v>689055724.43929303</v>
      </c>
    </row>
    <row r="29" spans="1:9" x14ac:dyDescent="0.25">
      <c r="A29" s="4" t="s">
        <v>119</v>
      </c>
      <c r="B29" s="17">
        <v>1628999712.3726702</v>
      </c>
      <c r="C29" s="18">
        <v>1623382033.7711899</v>
      </c>
      <c r="D29" s="19">
        <v>5617678.6014802456</v>
      </c>
      <c r="E29" s="20">
        <f>1-(C29/B29)</f>
        <v>3.4485448700896093E-3</v>
      </c>
      <c r="F29" s="71">
        <v>67.001313319734493</v>
      </c>
      <c r="G29">
        <f>IF(F29&lt;'Tiers&amp;Savings'!$C$4,2,IF(F29&lt;'Tiers&amp;Savings'!$C$5,3,IF(F29&lt;'Tiers&amp;Savings'!$C$6,4,IF(F29&lt;'Tiers&amp;Savings'!$C$7,5,IF(F29&lt;'Tiers&amp;Savings'!$C$8,6,IF(F29&lt;'Tiers&amp;Savings'!$C$9,7,IF(F29&lt;'Tiers&amp;Savings'!$C$10,8,IF(F29&gt;'Tiers&amp;Savings'!$B$11,9,"ERROR"))))))))</f>
        <v>3</v>
      </c>
      <c r="H29" s="40">
        <f>VLOOKUP(G29,constd,5,FALSE)</f>
        <v>0.12</v>
      </c>
      <c r="I29" s="1">
        <f>B29*H29</f>
        <v>195479965.48472041</v>
      </c>
    </row>
    <row r="30" spans="1:9" x14ac:dyDescent="0.25">
      <c r="A30" s="4" t="s">
        <v>25</v>
      </c>
      <c r="B30" s="17">
        <v>428820477.9320001</v>
      </c>
      <c r="C30" s="18">
        <v>403729918.05299997</v>
      </c>
      <c r="D30" s="19">
        <v>25090559.879000127</v>
      </c>
      <c r="E30" s="20">
        <f>1-(C30/B30)</f>
        <v>5.8510638297872619E-2</v>
      </c>
      <c r="F30" s="71">
        <v>67.660995677992616</v>
      </c>
      <c r="G30">
        <f>IF(F30&lt;'Tiers&amp;Savings'!$C$4,2,IF(F30&lt;'Tiers&amp;Savings'!$C$5,3,IF(F30&lt;'Tiers&amp;Savings'!$C$6,4,IF(F30&lt;'Tiers&amp;Savings'!$C$7,5,IF(F30&lt;'Tiers&amp;Savings'!$C$8,6,IF(F30&lt;'Tiers&amp;Savings'!$C$9,7,IF(F30&lt;'Tiers&amp;Savings'!$C$10,8,IF(F30&gt;'Tiers&amp;Savings'!$B$11,9,"ERROR"))))))))</f>
        <v>3</v>
      </c>
      <c r="H30" s="40">
        <f>VLOOKUP(G30,constd,5,FALSE)</f>
        <v>0.12</v>
      </c>
      <c r="I30" s="1">
        <f>B30*H30</f>
        <v>51458457.351840012</v>
      </c>
    </row>
    <row r="31" spans="1:9" x14ac:dyDescent="0.25">
      <c r="A31" s="4" t="s">
        <v>132</v>
      </c>
      <c r="B31" s="17">
        <v>7303405788.7791014</v>
      </c>
      <c r="C31" s="18">
        <v>6894299322.1806011</v>
      </c>
      <c r="D31" s="19">
        <v>409106466.59850025</v>
      </c>
      <c r="E31" s="20">
        <f>1-(C31/B31)</f>
        <v>5.6015847733265511E-2</v>
      </c>
      <c r="F31" s="71">
        <v>68.165143723260897</v>
      </c>
      <c r="G31">
        <f>IF(F31&lt;'Tiers&amp;Savings'!$C$4,2,IF(F31&lt;'Tiers&amp;Savings'!$C$5,3,IF(F31&lt;'Tiers&amp;Savings'!$C$6,4,IF(F31&lt;'Tiers&amp;Savings'!$C$7,5,IF(F31&lt;'Tiers&amp;Savings'!$C$8,6,IF(F31&lt;'Tiers&amp;Savings'!$C$9,7,IF(F31&lt;'Tiers&amp;Savings'!$C$10,8,IF(F31&gt;'Tiers&amp;Savings'!$B$11,9,"ERROR"))))))))</f>
        <v>3</v>
      </c>
      <c r="H31" s="40">
        <f>VLOOKUP(G31,constd,5,FALSE)</f>
        <v>0.12</v>
      </c>
      <c r="I31" s="1">
        <f>B31*H31</f>
        <v>876408694.65349209</v>
      </c>
    </row>
    <row r="32" spans="1:9" x14ac:dyDescent="0.25">
      <c r="A32" s="4" t="s">
        <v>27</v>
      </c>
      <c r="B32" s="17">
        <v>512238443.24400008</v>
      </c>
      <c r="C32" s="18">
        <v>452672802.38840008</v>
      </c>
      <c r="D32" s="19">
        <v>59565640.855599999</v>
      </c>
      <c r="E32" s="20">
        <f>1-(C32/B32)</f>
        <v>0.1162849872773537</v>
      </c>
      <c r="F32" s="71">
        <v>69.244717949481768</v>
      </c>
      <c r="G32">
        <f>IF(F32&lt;'Tiers&amp;Savings'!$C$4,2,IF(F32&lt;'Tiers&amp;Savings'!$C$5,3,IF(F32&lt;'Tiers&amp;Savings'!$C$6,4,IF(F32&lt;'Tiers&amp;Savings'!$C$7,5,IF(F32&lt;'Tiers&amp;Savings'!$C$8,6,IF(F32&lt;'Tiers&amp;Savings'!$C$9,7,IF(F32&lt;'Tiers&amp;Savings'!$C$10,8,IF(F32&gt;'Tiers&amp;Savings'!$B$11,9,"ERROR"))))))))</f>
        <v>3</v>
      </c>
      <c r="H32" s="40">
        <f>VLOOKUP(G32,constd,5,FALSE)</f>
        <v>0.12</v>
      </c>
      <c r="I32" s="1">
        <f>B32*H32</f>
        <v>61468613.189280003</v>
      </c>
    </row>
    <row r="33" spans="1:9" x14ac:dyDescent="0.25">
      <c r="A33" s="4" t="s">
        <v>56</v>
      </c>
      <c r="B33" s="17">
        <v>1387716506.2219801</v>
      </c>
      <c r="C33" s="18">
        <v>1278706169.8334002</v>
      </c>
      <c r="D33" s="19">
        <v>109010336.38857985</v>
      </c>
      <c r="E33" s="20">
        <f>1-(C33/B33)</f>
        <v>7.8553750639860476E-2</v>
      </c>
      <c r="F33" s="71">
        <v>69.949393772508273</v>
      </c>
      <c r="G33">
        <f>IF(F33&lt;'Tiers&amp;Savings'!$C$4,2,IF(F33&lt;'Tiers&amp;Savings'!$C$5,3,IF(F33&lt;'Tiers&amp;Savings'!$C$6,4,IF(F33&lt;'Tiers&amp;Savings'!$C$7,5,IF(F33&lt;'Tiers&amp;Savings'!$C$8,6,IF(F33&lt;'Tiers&amp;Savings'!$C$9,7,IF(F33&lt;'Tiers&amp;Savings'!$C$10,8,IF(F33&gt;'Tiers&amp;Savings'!$B$11,9,"ERROR"))))))))</f>
        <v>3</v>
      </c>
      <c r="H33" s="40">
        <f>VLOOKUP(G33,constd,5,FALSE)</f>
        <v>0.12</v>
      </c>
      <c r="I33" s="1">
        <f>B33*H33</f>
        <v>166525980.74663761</v>
      </c>
    </row>
    <row r="34" spans="1:9" x14ac:dyDescent="0.25">
      <c r="A34" s="4" t="s">
        <v>4</v>
      </c>
      <c r="B34" s="17">
        <v>316836255</v>
      </c>
      <c r="C34" s="18">
        <v>281236756</v>
      </c>
      <c r="D34" s="19">
        <v>35599499</v>
      </c>
      <c r="E34" s="20">
        <f>1-(C34/B34)</f>
        <v>0.11235929739164474</v>
      </c>
      <c r="F34" s="71">
        <v>70.036999719432359</v>
      </c>
      <c r="G34">
        <f>IF(F34&lt;'Tiers&amp;Savings'!$C$4,2,IF(F34&lt;'Tiers&amp;Savings'!$C$5,3,IF(F34&lt;'Tiers&amp;Savings'!$C$6,4,IF(F34&lt;'Tiers&amp;Savings'!$C$7,5,IF(F34&lt;'Tiers&amp;Savings'!$C$8,6,IF(F34&lt;'Tiers&amp;Savings'!$C$9,7,IF(F34&lt;'Tiers&amp;Savings'!$C$10,8,IF(F34&gt;'Tiers&amp;Savings'!$B$11,9,"ERROR"))))))))</f>
        <v>3</v>
      </c>
      <c r="H34" s="40">
        <f>VLOOKUP(G34,constd,5,FALSE)</f>
        <v>0.12</v>
      </c>
      <c r="I34" s="1">
        <f>B34*H34</f>
        <v>38020350.600000001</v>
      </c>
    </row>
    <row r="35" spans="1:9" x14ac:dyDescent="0.25">
      <c r="A35" s="4" t="s">
        <v>21</v>
      </c>
      <c r="B35" s="17">
        <v>2066696383.1761506</v>
      </c>
      <c r="C35" s="18">
        <v>2017629675.2984903</v>
      </c>
      <c r="D35" s="19">
        <v>49066707.877660275</v>
      </c>
      <c r="E35" s="20">
        <f>1-(C35/B35)</f>
        <v>2.3741614045045822E-2</v>
      </c>
      <c r="F35" s="71">
        <v>70.07444166358168</v>
      </c>
      <c r="G35">
        <f>IF(F35&lt;'Tiers&amp;Savings'!$C$4,2,IF(F35&lt;'Tiers&amp;Savings'!$C$5,3,IF(F35&lt;'Tiers&amp;Savings'!$C$6,4,IF(F35&lt;'Tiers&amp;Savings'!$C$7,5,IF(F35&lt;'Tiers&amp;Savings'!$C$8,6,IF(F35&lt;'Tiers&amp;Savings'!$C$9,7,IF(F35&lt;'Tiers&amp;Savings'!$C$10,8,IF(F35&gt;'Tiers&amp;Savings'!$B$11,9,"ERROR"))))))))</f>
        <v>3</v>
      </c>
      <c r="H35" s="40">
        <f>VLOOKUP(G35,constd,5,FALSE)</f>
        <v>0.12</v>
      </c>
      <c r="I35" s="1">
        <f>B35*H35</f>
        <v>248003565.98113805</v>
      </c>
    </row>
    <row r="36" spans="1:9" x14ac:dyDescent="0.25">
      <c r="A36" s="4" t="s">
        <v>145</v>
      </c>
      <c r="B36" s="17">
        <v>1907061769.0888503</v>
      </c>
      <c r="C36" s="18">
        <v>1788380162.34691</v>
      </c>
      <c r="D36" s="19">
        <v>118681606.74194026</v>
      </c>
      <c r="E36" s="20">
        <f>1-(C36/B36)</f>
        <v>6.2232701984605177E-2</v>
      </c>
      <c r="F36" s="71">
        <v>70.589556677693764</v>
      </c>
      <c r="G36">
        <f>IF(F36&lt;'Tiers&amp;Savings'!$C$4,2,IF(F36&lt;'Tiers&amp;Savings'!$C$5,3,IF(F36&lt;'Tiers&amp;Savings'!$C$6,4,IF(F36&lt;'Tiers&amp;Savings'!$C$7,5,IF(F36&lt;'Tiers&amp;Savings'!$C$8,6,IF(F36&lt;'Tiers&amp;Savings'!$C$9,7,IF(F36&lt;'Tiers&amp;Savings'!$C$10,8,IF(F36&gt;'Tiers&amp;Savings'!$B$11,9,"ERROR"))))))))</f>
        <v>3</v>
      </c>
      <c r="H36" s="40">
        <f>VLOOKUP(G36,constd,5,FALSE)</f>
        <v>0.12</v>
      </c>
      <c r="I36" s="1">
        <f>B36*H36</f>
        <v>228847412.29066202</v>
      </c>
    </row>
    <row r="37" spans="1:9" x14ac:dyDescent="0.25">
      <c r="A37" s="4" t="s">
        <v>127</v>
      </c>
      <c r="B37" s="17">
        <v>1171761731.4920001</v>
      </c>
      <c r="C37" s="18">
        <v>1128423491.701</v>
      </c>
      <c r="D37" s="19">
        <v>43338239.791000128</v>
      </c>
      <c r="E37" s="20">
        <f>1-(C37/B37)</f>
        <v>3.6985539488320507E-2</v>
      </c>
      <c r="F37" s="71">
        <v>71.257532140359388</v>
      </c>
      <c r="G37">
        <f>IF(F37&lt;'Tiers&amp;Savings'!$C$4,2,IF(F37&lt;'Tiers&amp;Savings'!$C$5,3,IF(F37&lt;'Tiers&amp;Savings'!$C$6,4,IF(F37&lt;'Tiers&amp;Savings'!$C$7,5,IF(F37&lt;'Tiers&amp;Savings'!$C$8,6,IF(F37&lt;'Tiers&amp;Savings'!$C$9,7,IF(F37&lt;'Tiers&amp;Savings'!$C$10,8,IF(F37&gt;'Tiers&amp;Savings'!$B$11,9,"ERROR"))))))))</f>
        <v>3</v>
      </c>
      <c r="H37" s="40">
        <f>VLOOKUP(G37,constd,5,FALSE)</f>
        <v>0.12</v>
      </c>
      <c r="I37" s="1">
        <f>B37*H37</f>
        <v>140611407.77904001</v>
      </c>
    </row>
    <row r="38" spans="1:9" x14ac:dyDescent="0.25">
      <c r="A38" s="4" t="s">
        <v>121</v>
      </c>
      <c r="B38" s="17">
        <v>1214317927.8581998</v>
      </c>
      <c r="C38" s="18">
        <v>1131519080.2574999</v>
      </c>
      <c r="D38" s="19">
        <v>82798847.600699902</v>
      </c>
      <c r="E38" s="20">
        <f>1-(C38/B38)</f>
        <v>6.8185477378843951E-2</v>
      </c>
      <c r="F38" s="71">
        <v>72.188186987517582</v>
      </c>
      <c r="G38">
        <f>IF(F38&lt;'Tiers&amp;Savings'!$C$4,2,IF(F38&lt;'Tiers&amp;Savings'!$C$5,3,IF(F38&lt;'Tiers&amp;Savings'!$C$6,4,IF(F38&lt;'Tiers&amp;Savings'!$C$7,5,IF(F38&lt;'Tiers&amp;Savings'!$C$8,6,IF(F38&lt;'Tiers&amp;Savings'!$C$9,7,IF(F38&lt;'Tiers&amp;Savings'!$C$10,8,IF(F38&gt;'Tiers&amp;Savings'!$B$11,9,"ERROR"))))))))</f>
        <v>3</v>
      </c>
      <c r="H38" s="40">
        <f>VLOOKUP(G38,constd,5,FALSE)</f>
        <v>0.12</v>
      </c>
      <c r="I38" s="1">
        <f>B38*H38</f>
        <v>145718151.34298396</v>
      </c>
    </row>
    <row r="39" spans="1:9" x14ac:dyDescent="0.25">
      <c r="A39" s="4" t="s">
        <v>34</v>
      </c>
      <c r="B39" s="17">
        <v>2719687979.0319118</v>
      </c>
      <c r="C39" s="18">
        <v>2424775231.0004435</v>
      </c>
      <c r="D39" s="19">
        <v>294912748.03146839</v>
      </c>
      <c r="E39" s="20">
        <f>1-(C39/B39)</f>
        <v>0.10843624353424697</v>
      </c>
      <c r="F39" s="71">
        <v>72.306848033295864</v>
      </c>
      <c r="G39">
        <f>IF(F39&lt;'Tiers&amp;Savings'!$C$4,2,IF(F39&lt;'Tiers&amp;Savings'!$C$5,3,IF(F39&lt;'Tiers&amp;Savings'!$C$6,4,IF(F39&lt;'Tiers&amp;Savings'!$C$7,5,IF(F39&lt;'Tiers&amp;Savings'!$C$8,6,IF(F39&lt;'Tiers&amp;Savings'!$C$9,7,IF(F39&lt;'Tiers&amp;Savings'!$C$10,8,IF(F39&gt;'Tiers&amp;Savings'!$B$11,9,"ERROR"))))))))</f>
        <v>3</v>
      </c>
      <c r="H39" s="40">
        <f>VLOOKUP(G39,constd,5,FALSE)</f>
        <v>0.12</v>
      </c>
      <c r="I39" s="1">
        <f>B39*H39</f>
        <v>326362557.48382944</v>
      </c>
    </row>
    <row r="40" spans="1:9" x14ac:dyDescent="0.25">
      <c r="A40" s="4" t="s">
        <v>252</v>
      </c>
      <c r="B40" s="17">
        <v>1137677797.3235922</v>
      </c>
      <c r="C40" s="18">
        <v>1077438670.055048</v>
      </c>
      <c r="D40" s="19">
        <v>60239127.268544197</v>
      </c>
      <c r="E40" s="20">
        <f>1-(C40/B40)</f>
        <v>5.2949198279387932E-2</v>
      </c>
      <c r="F40" s="71">
        <v>72.815288539953002</v>
      </c>
      <c r="G40">
        <f>IF(F40&lt;'Tiers&amp;Savings'!$C$4,2,IF(F40&lt;'Tiers&amp;Savings'!$C$5,3,IF(F40&lt;'Tiers&amp;Savings'!$C$6,4,IF(F40&lt;'Tiers&amp;Savings'!$C$7,5,IF(F40&lt;'Tiers&amp;Savings'!$C$8,6,IF(F40&lt;'Tiers&amp;Savings'!$C$9,7,IF(F40&lt;'Tiers&amp;Savings'!$C$10,8,IF(F40&gt;'Tiers&amp;Savings'!$B$11,9,"ERROR"))))))))</f>
        <v>3</v>
      </c>
      <c r="H40" s="40">
        <f>VLOOKUP(G40,constd,5,FALSE)</f>
        <v>0.12</v>
      </c>
      <c r="I40" s="1">
        <f>B40*H40</f>
        <v>136521335.67883107</v>
      </c>
    </row>
    <row r="41" spans="1:9" x14ac:dyDescent="0.25">
      <c r="A41" s="4" t="s">
        <v>96</v>
      </c>
      <c r="B41" s="17">
        <v>664867251.65080023</v>
      </c>
      <c r="C41" s="18">
        <v>637528316.92550004</v>
      </c>
      <c r="D41" s="19">
        <v>27338934.725300193</v>
      </c>
      <c r="E41" s="20">
        <f>1-(C41/B41)</f>
        <v>4.1119388355224773E-2</v>
      </c>
      <c r="F41" s="71">
        <v>73.593173847800927</v>
      </c>
      <c r="G41">
        <f>IF(F41&lt;'Tiers&amp;Savings'!$C$4,2,IF(F41&lt;'Tiers&amp;Savings'!$C$5,3,IF(F41&lt;'Tiers&amp;Savings'!$C$6,4,IF(F41&lt;'Tiers&amp;Savings'!$C$7,5,IF(F41&lt;'Tiers&amp;Savings'!$C$8,6,IF(F41&lt;'Tiers&amp;Savings'!$C$9,7,IF(F41&lt;'Tiers&amp;Savings'!$C$10,8,IF(F41&gt;'Tiers&amp;Savings'!$B$11,9,"ERROR"))))))))</f>
        <v>3</v>
      </c>
      <c r="H41" s="40">
        <f>VLOOKUP(G41,constd,5,FALSE)</f>
        <v>0.12</v>
      </c>
      <c r="I41" s="1">
        <f>B41*H41</f>
        <v>79784070.198096022</v>
      </c>
    </row>
    <row r="42" spans="1:9" x14ac:dyDescent="0.25">
      <c r="A42" s="4" t="s">
        <v>115</v>
      </c>
      <c r="B42" s="17">
        <v>5185495336.8213606</v>
      </c>
      <c r="C42" s="18">
        <v>4886767782.6048403</v>
      </c>
      <c r="D42" s="19">
        <v>298727554.21652031</v>
      </c>
      <c r="E42" s="20">
        <f>1-(C42/B42)</f>
        <v>5.7608296761025746E-2</v>
      </c>
      <c r="F42" s="71">
        <v>74.978141138721</v>
      </c>
      <c r="G42">
        <f>IF(F42&lt;'Tiers&amp;Savings'!$C$4,2,IF(F42&lt;'Tiers&amp;Savings'!$C$5,3,IF(F42&lt;'Tiers&amp;Savings'!$C$6,4,IF(F42&lt;'Tiers&amp;Savings'!$C$7,5,IF(F42&lt;'Tiers&amp;Savings'!$C$8,6,IF(F42&lt;'Tiers&amp;Savings'!$C$9,7,IF(F42&lt;'Tiers&amp;Savings'!$C$10,8,IF(F42&gt;'Tiers&amp;Savings'!$B$11,9,"ERROR"))))))))</f>
        <v>3</v>
      </c>
      <c r="H42" s="40">
        <f>VLOOKUP(G42,constd,5,FALSE)</f>
        <v>0.12</v>
      </c>
      <c r="I42" s="1">
        <f>B42*H42</f>
        <v>622259440.41856325</v>
      </c>
    </row>
    <row r="43" spans="1:9" x14ac:dyDescent="0.25">
      <c r="A43" s="4" t="s">
        <v>107</v>
      </c>
      <c r="B43" s="17">
        <v>610520000</v>
      </c>
      <c r="C43" s="18">
        <v>590469860</v>
      </c>
      <c r="D43" s="19">
        <v>20050140</v>
      </c>
      <c r="E43" s="20">
        <f>1-(C43/B43)</f>
        <v>3.2841086287099475E-2</v>
      </c>
      <c r="F43" s="71">
        <v>75.84143983926748</v>
      </c>
      <c r="G43">
        <f>IF(F43&lt;'Tiers&amp;Savings'!$C$4,2,IF(F43&lt;'Tiers&amp;Savings'!$C$5,3,IF(F43&lt;'Tiers&amp;Savings'!$C$6,4,IF(F43&lt;'Tiers&amp;Savings'!$C$7,5,IF(F43&lt;'Tiers&amp;Savings'!$C$8,6,IF(F43&lt;'Tiers&amp;Savings'!$C$9,7,IF(F43&lt;'Tiers&amp;Savings'!$C$10,8,IF(F43&gt;'Tiers&amp;Savings'!$B$11,9,"ERROR"))))))))</f>
        <v>3</v>
      </c>
      <c r="H43" s="40">
        <f>VLOOKUP(G43,constd,5,FALSE)</f>
        <v>0.12</v>
      </c>
      <c r="I43" s="1">
        <f>B43*H43</f>
        <v>73262400</v>
      </c>
    </row>
    <row r="44" spans="1:9" x14ac:dyDescent="0.25">
      <c r="A44" s="4" t="s">
        <v>71</v>
      </c>
      <c r="B44" s="17">
        <v>545401972.22692513</v>
      </c>
      <c r="C44" s="18">
        <v>497342471.11012203</v>
      </c>
      <c r="D44" s="19">
        <v>48059501.11680311</v>
      </c>
      <c r="E44" s="20">
        <f>1-(C44/B44)</f>
        <v>8.8117578527580065E-2</v>
      </c>
      <c r="F44" s="71">
        <v>75.924389367349903</v>
      </c>
      <c r="G44">
        <f>IF(F44&lt;'Tiers&amp;Savings'!$C$4,2,IF(F44&lt;'Tiers&amp;Savings'!$C$5,3,IF(F44&lt;'Tiers&amp;Savings'!$C$6,4,IF(F44&lt;'Tiers&amp;Savings'!$C$7,5,IF(F44&lt;'Tiers&amp;Savings'!$C$8,6,IF(F44&lt;'Tiers&amp;Savings'!$C$9,7,IF(F44&lt;'Tiers&amp;Savings'!$C$10,8,IF(F44&gt;'Tiers&amp;Savings'!$B$11,9,"ERROR"))))))))</f>
        <v>3</v>
      </c>
      <c r="H44" s="40">
        <f>VLOOKUP(G44,constd,5,FALSE)</f>
        <v>0.12</v>
      </c>
      <c r="I44" s="1">
        <f>B44*H44</f>
        <v>65448236.667231016</v>
      </c>
    </row>
    <row r="45" spans="1:9" x14ac:dyDescent="0.25">
      <c r="A45" s="4" t="s">
        <v>171</v>
      </c>
      <c r="B45" s="17">
        <v>1063425907.5573101</v>
      </c>
      <c r="C45" s="18">
        <v>946396367.55026031</v>
      </c>
      <c r="D45" s="19">
        <v>117029540.0070498</v>
      </c>
      <c r="E45" s="20">
        <f>1-(C45/B45)</f>
        <v>0.11004954757578433</v>
      </c>
      <c r="F45" s="71">
        <v>75.960470347522801</v>
      </c>
      <c r="G45">
        <f>IF(F45&lt;'Tiers&amp;Savings'!$C$4,2,IF(F45&lt;'Tiers&amp;Savings'!$C$5,3,IF(F45&lt;'Tiers&amp;Savings'!$C$6,4,IF(F45&lt;'Tiers&amp;Savings'!$C$7,5,IF(F45&lt;'Tiers&amp;Savings'!$C$8,6,IF(F45&lt;'Tiers&amp;Savings'!$C$9,7,IF(F45&lt;'Tiers&amp;Savings'!$C$10,8,IF(F45&gt;'Tiers&amp;Savings'!$B$11,9,"ERROR"))))))))</f>
        <v>3</v>
      </c>
      <c r="H45" s="40">
        <f>VLOOKUP(G45,constd,5,FALSE)</f>
        <v>0.12</v>
      </c>
      <c r="I45" s="1">
        <f>B45*H45</f>
        <v>127611108.9068772</v>
      </c>
    </row>
    <row r="46" spans="1:9" x14ac:dyDescent="0.25">
      <c r="A46" s="4" t="s">
        <v>158</v>
      </c>
      <c r="B46" s="17">
        <v>1253200000</v>
      </c>
      <c r="C46" s="18">
        <v>1106800000</v>
      </c>
      <c r="D46" s="19">
        <v>146400000</v>
      </c>
      <c r="E46" s="20">
        <f>1-(C46/B46)</f>
        <v>0.11682093839770191</v>
      </c>
      <c r="F46" s="71">
        <v>76.600274281053672</v>
      </c>
      <c r="G46">
        <f>IF(F46&lt;'Tiers&amp;Savings'!$C$4,2,IF(F46&lt;'Tiers&amp;Savings'!$C$5,3,IF(F46&lt;'Tiers&amp;Savings'!$C$6,4,IF(F46&lt;'Tiers&amp;Savings'!$C$7,5,IF(F46&lt;'Tiers&amp;Savings'!$C$8,6,IF(F46&lt;'Tiers&amp;Savings'!$C$9,7,IF(F46&lt;'Tiers&amp;Savings'!$C$10,8,IF(F46&gt;'Tiers&amp;Savings'!$B$11,9,"ERROR"))))))))</f>
        <v>3</v>
      </c>
      <c r="H46" s="40">
        <f>VLOOKUP(G46,constd,5,FALSE)</f>
        <v>0.12</v>
      </c>
      <c r="I46" s="1">
        <f>B46*H46</f>
        <v>150384000</v>
      </c>
    </row>
    <row r="47" spans="1:9" x14ac:dyDescent="0.25">
      <c r="A47" s="4" t="s">
        <v>403</v>
      </c>
      <c r="B47" s="17">
        <v>416952583</v>
      </c>
      <c r="C47" s="18">
        <v>335050267</v>
      </c>
      <c r="D47" s="19">
        <v>81902316</v>
      </c>
      <c r="E47" s="20">
        <f>1-(C47/B47)</f>
        <v>0.19643076776430479</v>
      </c>
      <c r="F47" s="71">
        <v>77.900299999999987</v>
      </c>
      <c r="G47">
        <f>IF(F47&lt;'Tiers&amp;Savings'!$C$4,2,IF(F47&lt;'Tiers&amp;Savings'!$C$5,3,IF(F47&lt;'Tiers&amp;Savings'!$C$6,4,IF(F47&lt;'Tiers&amp;Savings'!$C$7,5,IF(F47&lt;'Tiers&amp;Savings'!$C$8,6,IF(F47&lt;'Tiers&amp;Savings'!$C$9,7,IF(F47&lt;'Tiers&amp;Savings'!$C$10,8,IF(F47&gt;'Tiers&amp;Savings'!$B$11,9,"ERROR"))))))))</f>
        <v>3</v>
      </c>
      <c r="H47" s="40">
        <f>VLOOKUP(G47,constd,5,FALSE)</f>
        <v>0.12</v>
      </c>
      <c r="I47" s="1">
        <f>B47*H47</f>
        <v>50034309.960000001</v>
      </c>
    </row>
    <row r="48" spans="1:9" x14ac:dyDescent="0.25">
      <c r="A48" s="4" t="s">
        <v>143</v>
      </c>
      <c r="B48" s="17">
        <v>9729076396.5098019</v>
      </c>
      <c r="C48" s="18">
        <v>9323684636.1791</v>
      </c>
      <c r="D48" s="19">
        <v>405391760.33070183</v>
      </c>
      <c r="E48" s="20">
        <f>1-(C48/B48)</f>
        <v>4.166806218893826E-2</v>
      </c>
      <c r="F48" s="71">
        <v>78.295124238896364</v>
      </c>
      <c r="G48">
        <f>IF(F48&lt;'Tiers&amp;Savings'!$C$4,2,IF(F48&lt;'Tiers&amp;Savings'!$C$5,3,IF(F48&lt;'Tiers&amp;Savings'!$C$6,4,IF(F48&lt;'Tiers&amp;Savings'!$C$7,5,IF(F48&lt;'Tiers&amp;Savings'!$C$8,6,IF(F48&lt;'Tiers&amp;Savings'!$C$9,7,IF(F48&lt;'Tiers&amp;Savings'!$C$10,8,IF(F48&gt;'Tiers&amp;Savings'!$B$11,9,"ERROR"))))))))</f>
        <v>3</v>
      </c>
      <c r="H48" s="40">
        <f>VLOOKUP(G48,constd,5,FALSE)</f>
        <v>0.12</v>
      </c>
      <c r="I48" s="1">
        <f>B48*H48</f>
        <v>1167489167.5811763</v>
      </c>
    </row>
    <row r="49" spans="1:9" x14ac:dyDescent="0.25">
      <c r="A49" s="4" t="s">
        <v>288</v>
      </c>
      <c r="B49" s="17">
        <v>500546894.04324007</v>
      </c>
      <c r="C49" s="18">
        <v>456100759.40044004</v>
      </c>
      <c r="D49" s="19">
        <v>44446134.642800033</v>
      </c>
      <c r="E49" s="20">
        <f>1-(C49/B49)</f>
        <v>8.8795146212535481E-2</v>
      </c>
      <c r="F49" s="74">
        <v>78.897039983661628</v>
      </c>
      <c r="G49">
        <f>IF(F49&lt;'Tiers&amp;Savings'!$C$4,2,IF(F49&lt;'Tiers&amp;Savings'!$C$5,3,IF(F49&lt;'Tiers&amp;Savings'!$C$6,4,IF(F49&lt;'Tiers&amp;Savings'!$C$7,5,IF(F49&lt;'Tiers&amp;Savings'!$C$8,6,IF(F49&lt;'Tiers&amp;Savings'!$C$9,7,IF(F49&lt;'Tiers&amp;Savings'!$C$10,8,IF(F49&gt;'Tiers&amp;Savings'!$B$11,9,"ERROR"))))))))</f>
        <v>3</v>
      </c>
      <c r="H49" s="40">
        <f>VLOOKUP(G49,constd,5,FALSE)</f>
        <v>0.12</v>
      </c>
      <c r="I49" s="1">
        <f>B49*H49</f>
        <v>60065627.285188809</v>
      </c>
    </row>
    <row r="50" spans="1:9" x14ac:dyDescent="0.25">
      <c r="A50" s="4" t="s">
        <v>214</v>
      </c>
      <c r="B50" s="17">
        <v>1526056729.5548303</v>
      </c>
      <c r="C50" s="18">
        <v>1408567739.0357101</v>
      </c>
      <c r="D50" s="19">
        <v>117488990.51912022</v>
      </c>
      <c r="E50" s="20">
        <f>1-(C50/B50)</f>
        <v>7.6988612706025195E-2</v>
      </c>
      <c r="F50" s="71">
        <v>80.101111235208819</v>
      </c>
      <c r="G50">
        <f>IF(F50&lt;'Tiers&amp;Savings'!$C$4,2,IF(F50&lt;'Tiers&amp;Savings'!$C$5,3,IF(F50&lt;'Tiers&amp;Savings'!$C$6,4,IF(F50&lt;'Tiers&amp;Savings'!$C$7,5,IF(F50&lt;'Tiers&amp;Savings'!$C$8,6,IF(F50&lt;'Tiers&amp;Savings'!$C$9,7,IF(F50&lt;'Tiers&amp;Savings'!$C$10,8,IF(F50&gt;'Tiers&amp;Savings'!$B$11,9,"ERROR"))))))))</f>
        <v>4</v>
      </c>
      <c r="H50" s="40">
        <f>VLOOKUP(G50,constd,5,FALSE)</f>
        <v>0.16</v>
      </c>
      <c r="I50" s="1">
        <f>B50*H50</f>
        <v>244169076.72877285</v>
      </c>
    </row>
    <row r="51" spans="1:9" x14ac:dyDescent="0.25">
      <c r="A51" s="4" t="s">
        <v>117</v>
      </c>
      <c r="B51" s="17">
        <v>185010870.84429491</v>
      </c>
      <c r="C51" s="18">
        <v>167499027.10525125</v>
      </c>
      <c r="D51" s="19">
        <v>17511843.739043653</v>
      </c>
      <c r="E51" s="20">
        <f>1-(C51/B51)</f>
        <v>9.4653052867264331E-2</v>
      </c>
      <c r="F51" s="71">
        <v>80.298881134300288</v>
      </c>
      <c r="G51">
        <f>IF(F51&lt;'Tiers&amp;Savings'!$C$4,2,IF(F51&lt;'Tiers&amp;Savings'!$C$5,3,IF(F51&lt;'Tiers&amp;Savings'!$C$6,4,IF(F51&lt;'Tiers&amp;Savings'!$C$7,5,IF(F51&lt;'Tiers&amp;Savings'!$C$8,6,IF(F51&lt;'Tiers&amp;Savings'!$C$9,7,IF(F51&lt;'Tiers&amp;Savings'!$C$10,8,IF(F51&gt;'Tiers&amp;Savings'!$B$11,9,"ERROR"))))))))</f>
        <v>4</v>
      </c>
      <c r="H51" s="40">
        <f>VLOOKUP(G51,constd,5,FALSE)</f>
        <v>0.16</v>
      </c>
      <c r="I51" s="1">
        <f>B51*H51</f>
        <v>29601739.335087184</v>
      </c>
    </row>
    <row r="52" spans="1:9" x14ac:dyDescent="0.25">
      <c r="A52" s="4" t="s">
        <v>100</v>
      </c>
      <c r="B52" s="17">
        <v>344448000</v>
      </c>
      <c r="C52" s="18">
        <v>300869000</v>
      </c>
      <c r="D52" s="19">
        <v>43579000</v>
      </c>
      <c r="E52" s="20">
        <f>1-(C52/B52)</f>
        <v>0.12651837142326272</v>
      </c>
      <c r="F52" s="71">
        <v>80.460509390275277</v>
      </c>
      <c r="G52">
        <f>IF(F52&lt;'Tiers&amp;Savings'!$C$4,2,IF(F52&lt;'Tiers&amp;Savings'!$C$5,3,IF(F52&lt;'Tiers&amp;Savings'!$C$6,4,IF(F52&lt;'Tiers&amp;Savings'!$C$7,5,IF(F52&lt;'Tiers&amp;Savings'!$C$8,6,IF(F52&lt;'Tiers&amp;Savings'!$C$9,7,IF(F52&lt;'Tiers&amp;Savings'!$C$10,8,IF(F52&gt;'Tiers&amp;Savings'!$B$11,9,"ERROR"))))))))</f>
        <v>4</v>
      </c>
      <c r="H52" s="40">
        <f>VLOOKUP(G52,constd,5,FALSE)</f>
        <v>0.16</v>
      </c>
      <c r="I52" s="1">
        <f>B52*H52</f>
        <v>55111680</v>
      </c>
    </row>
    <row r="53" spans="1:9" x14ac:dyDescent="0.25">
      <c r="A53" s="4" t="s">
        <v>187</v>
      </c>
      <c r="B53" s="17">
        <v>859407070.59834003</v>
      </c>
      <c r="C53" s="18">
        <v>791398619.26917005</v>
      </c>
      <c r="D53" s="19">
        <v>68008451.329169989</v>
      </c>
      <c r="E53" s="20">
        <f>1-(C53/B53)</f>
        <v>7.9134153832154164E-2</v>
      </c>
      <c r="F53" s="71">
        <v>80.46941191870313</v>
      </c>
      <c r="G53">
        <f>IF(F53&lt;'Tiers&amp;Savings'!$C$4,2,IF(F53&lt;'Tiers&amp;Savings'!$C$5,3,IF(F53&lt;'Tiers&amp;Savings'!$C$6,4,IF(F53&lt;'Tiers&amp;Savings'!$C$7,5,IF(F53&lt;'Tiers&amp;Savings'!$C$8,6,IF(F53&lt;'Tiers&amp;Savings'!$C$9,7,IF(F53&lt;'Tiers&amp;Savings'!$C$10,8,IF(F53&gt;'Tiers&amp;Savings'!$B$11,9,"ERROR"))))))))</f>
        <v>4</v>
      </c>
      <c r="H53" s="40">
        <f>VLOOKUP(G53,constd,5,FALSE)</f>
        <v>0.16</v>
      </c>
      <c r="I53" s="1">
        <f>B53*H53</f>
        <v>137505131.29573441</v>
      </c>
    </row>
    <row r="54" spans="1:9" x14ac:dyDescent="0.25">
      <c r="A54" s="4" t="s">
        <v>131</v>
      </c>
      <c r="B54" s="17">
        <v>208544913.28000003</v>
      </c>
      <c r="C54" s="18">
        <v>177491272.28689998</v>
      </c>
      <c r="D54" s="19">
        <v>31053640.993100047</v>
      </c>
      <c r="E54" s="20">
        <f>1-(C54/B54)</f>
        <v>0.14890625000000024</v>
      </c>
      <c r="F54" s="71">
        <v>80.77710759872356</v>
      </c>
      <c r="G54">
        <f>IF(F54&lt;'Tiers&amp;Savings'!$C$4,2,IF(F54&lt;'Tiers&amp;Savings'!$C$5,3,IF(F54&lt;'Tiers&amp;Savings'!$C$6,4,IF(F54&lt;'Tiers&amp;Savings'!$C$7,5,IF(F54&lt;'Tiers&amp;Savings'!$C$8,6,IF(F54&lt;'Tiers&amp;Savings'!$C$9,7,IF(F54&lt;'Tiers&amp;Savings'!$C$10,8,IF(F54&gt;'Tiers&amp;Savings'!$B$11,9,"ERROR"))))))))</f>
        <v>4</v>
      </c>
      <c r="H54" s="40">
        <f>VLOOKUP(G54,constd,5,FALSE)</f>
        <v>0.16</v>
      </c>
      <c r="I54" s="1">
        <f>B54*H54</f>
        <v>33367186.124800004</v>
      </c>
    </row>
    <row r="55" spans="1:9" x14ac:dyDescent="0.25">
      <c r="A55" s="4" t="s">
        <v>41</v>
      </c>
      <c r="B55" s="17">
        <v>3348530726.7087507</v>
      </c>
      <c r="C55" s="18">
        <v>2632951217.4739399</v>
      </c>
      <c r="D55" s="19">
        <v>715579509.23481083</v>
      </c>
      <c r="E55" s="20">
        <f>1-(C55/B55)</f>
        <v>0.21369954993309836</v>
      </c>
      <c r="F55" s="71">
        <v>80.85503258549312</v>
      </c>
      <c r="G55">
        <f>IF(F55&lt;'Tiers&amp;Savings'!$C$4,2,IF(F55&lt;'Tiers&amp;Savings'!$C$5,3,IF(F55&lt;'Tiers&amp;Savings'!$C$6,4,IF(F55&lt;'Tiers&amp;Savings'!$C$7,5,IF(F55&lt;'Tiers&amp;Savings'!$C$8,6,IF(F55&lt;'Tiers&amp;Savings'!$C$9,7,IF(F55&lt;'Tiers&amp;Savings'!$C$10,8,IF(F55&gt;'Tiers&amp;Savings'!$B$11,9,"ERROR"))))))))</f>
        <v>4</v>
      </c>
      <c r="H55" s="40">
        <f>VLOOKUP(G55,constd,5,FALSE)</f>
        <v>0.16</v>
      </c>
      <c r="I55" s="1">
        <f>B55*H55</f>
        <v>535764916.27340013</v>
      </c>
    </row>
    <row r="56" spans="1:9" x14ac:dyDescent="0.25">
      <c r="A56" s="4" t="s">
        <v>46</v>
      </c>
      <c r="B56" s="17">
        <v>1267000000</v>
      </c>
      <c r="C56" s="18">
        <v>1124000000</v>
      </c>
      <c r="D56" s="19">
        <v>143000000</v>
      </c>
      <c r="E56" s="20">
        <f>1-(C56/B56)</f>
        <v>0.11286503551696925</v>
      </c>
      <c r="F56" s="71">
        <v>81.014552864588026</v>
      </c>
      <c r="G56">
        <f>IF(F56&lt;'Tiers&amp;Savings'!$C$4,2,IF(F56&lt;'Tiers&amp;Savings'!$C$5,3,IF(F56&lt;'Tiers&amp;Savings'!$C$6,4,IF(F56&lt;'Tiers&amp;Savings'!$C$7,5,IF(F56&lt;'Tiers&amp;Savings'!$C$8,6,IF(F56&lt;'Tiers&amp;Savings'!$C$9,7,IF(F56&lt;'Tiers&amp;Savings'!$C$10,8,IF(F56&gt;'Tiers&amp;Savings'!$B$11,9,"ERROR"))))))))</f>
        <v>4</v>
      </c>
      <c r="H56" s="40">
        <f>VLOOKUP(G56,constd,5,FALSE)</f>
        <v>0.16</v>
      </c>
      <c r="I56" s="1">
        <f>B56*H56</f>
        <v>202720000</v>
      </c>
    </row>
    <row r="57" spans="1:9" x14ac:dyDescent="0.25">
      <c r="A57" s="4" t="s">
        <v>48</v>
      </c>
      <c r="B57" s="17">
        <v>440648884.73210007</v>
      </c>
      <c r="C57" s="18">
        <v>386238213.45164001</v>
      </c>
      <c r="D57" s="19">
        <v>54410671.28046006</v>
      </c>
      <c r="E57" s="20">
        <f>1-(C57/B57)</f>
        <v>0.12347851808030774</v>
      </c>
      <c r="F57" s="71">
        <v>81.514183647090633</v>
      </c>
      <c r="G57">
        <f>IF(F57&lt;'Tiers&amp;Savings'!$C$4,2,IF(F57&lt;'Tiers&amp;Savings'!$C$5,3,IF(F57&lt;'Tiers&amp;Savings'!$C$6,4,IF(F57&lt;'Tiers&amp;Savings'!$C$7,5,IF(F57&lt;'Tiers&amp;Savings'!$C$8,6,IF(F57&lt;'Tiers&amp;Savings'!$C$9,7,IF(F57&lt;'Tiers&amp;Savings'!$C$10,8,IF(F57&gt;'Tiers&amp;Savings'!$B$11,9,"ERROR"))))))))</f>
        <v>4</v>
      </c>
      <c r="H57" s="40">
        <f>VLOOKUP(G57,constd,5,FALSE)</f>
        <v>0.16</v>
      </c>
      <c r="I57" s="1">
        <f>B57*H57</f>
        <v>70503821.557136014</v>
      </c>
    </row>
    <row r="58" spans="1:9" x14ac:dyDescent="0.25">
      <c r="A58" s="4" t="s">
        <v>78</v>
      </c>
      <c r="B58" s="17">
        <v>2033127820.8694642</v>
      </c>
      <c r="C58" s="18">
        <v>1853913772.0880151</v>
      </c>
      <c r="D58" s="19">
        <v>179214048.78144908</v>
      </c>
      <c r="E58" s="20">
        <f>1-(C58/B58)</f>
        <v>8.8146965941771627E-2</v>
      </c>
      <c r="F58" s="71">
        <v>81.572080386924398</v>
      </c>
      <c r="G58">
        <f>IF(F58&lt;'Tiers&amp;Savings'!$C$4,2,IF(F58&lt;'Tiers&amp;Savings'!$C$5,3,IF(F58&lt;'Tiers&amp;Savings'!$C$6,4,IF(F58&lt;'Tiers&amp;Savings'!$C$7,5,IF(F58&lt;'Tiers&amp;Savings'!$C$8,6,IF(F58&lt;'Tiers&amp;Savings'!$C$9,7,IF(F58&lt;'Tiers&amp;Savings'!$C$10,8,IF(F58&gt;'Tiers&amp;Savings'!$B$11,9,"ERROR"))))))))</f>
        <v>4</v>
      </c>
      <c r="H58" s="40">
        <f>VLOOKUP(G58,constd,5,FALSE)</f>
        <v>0.16</v>
      </c>
      <c r="I58" s="1">
        <f>B58*H58</f>
        <v>325300451.33911425</v>
      </c>
    </row>
    <row r="59" spans="1:9" x14ac:dyDescent="0.25">
      <c r="A59" s="4" t="s">
        <v>136</v>
      </c>
      <c r="B59" s="17">
        <v>47355303597.9133</v>
      </c>
      <c r="C59" s="18">
        <v>46452597389.695206</v>
      </c>
      <c r="D59" s="19">
        <v>902706208.21809387</v>
      </c>
      <c r="E59" s="20">
        <f>1-(C59/B59)</f>
        <v>1.906240990202146E-2</v>
      </c>
      <c r="F59" s="71">
        <v>81.997724446052658</v>
      </c>
      <c r="G59">
        <f>IF(F59&lt;'Tiers&amp;Savings'!$C$4,2,IF(F59&lt;'Tiers&amp;Savings'!$C$5,3,IF(F59&lt;'Tiers&amp;Savings'!$C$6,4,IF(F59&lt;'Tiers&amp;Savings'!$C$7,5,IF(F59&lt;'Tiers&amp;Savings'!$C$8,6,IF(F59&lt;'Tiers&amp;Savings'!$C$9,7,IF(F59&lt;'Tiers&amp;Savings'!$C$10,8,IF(F59&gt;'Tiers&amp;Savings'!$B$11,9,"ERROR"))))))))</f>
        <v>4</v>
      </c>
      <c r="H59" s="40">
        <f>VLOOKUP(G59,constd,5,FALSE)</f>
        <v>0.16</v>
      </c>
      <c r="I59" s="1">
        <f>B59*H59</f>
        <v>7576848575.6661282</v>
      </c>
    </row>
    <row r="60" spans="1:9" x14ac:dyDescent="0.25">
      <c r="A60" s="4" t="s">
        <v>52</v>
      </c>
      <c r="B60" s="17">
        <v>2967854797.1160002</v>
      </c>
      <c r="C60" s="18">
        <v>2531213884.9360008</v>
      </c>
      <c r="D60" s="19">
        <v>436640912.17999935</v>
      </c>
      <c r="E60" s="20">
        <f>1-(C60/B60)</f>
        <v>0.14712340799297297</v>
      </c>
      <c r="F60" s="71">
        <v>82.534111377780462</v>
      </c>
      <c r="G60">
        <f>IF(F60&lt;'Tiers&amp;Savings'!$C$4,2,IF(F60&lt;'Tiers&amp;Savings'!$C$5,3,IF(F60&lt;'Tiers&amp;Savings'!$C$6,4,IF(F60&lt;'Tiers&amp;Savings'!$C$7,5,IF(F60&lt;'Tiers&amp;Savings'!$C$8,6,IF(F60&lt;'Tiers&amp;Savings'!$C$9,7,IF(F60&lt;'Tiers&amp;Savings'!$C$10,8,IF(F60&gt;'Tiers&amp;Savings'!$B$11,9,"ERROR"))))))))</f>
        <v>4</v>
      </c>
      <c r="H60" s="40">
        <f>VLOOKUP(G60,constd,5,FALSE)</f>
        <v>0.16</v>
      </c>
      <c r="I60" s="1">
        <f>B60*H60</f>
        <v>474856767.53856003</v>
      </c>
    </row>
    <row r="61" spans="1:9" x14ac:dyDescent="0.25">
      <c r="A61" s="4" t="s">
        <v>165</v>
      </c>
      <c r="B61" s="17">
        <v>1402138690.381</v>
      </c>
      <c r="C61" s="18">
        <v>1348796811.7811</v>
      </c>
      <c r="D61" s="19">
        <v>53341878.599900007</v>
      </c>
      <c r="E61" s="20">
        <f>1-(C61/B61)</f>
        <v>3.8043225656518742E-2</v>
      </c>
      <c r="F61" s="71">
        <v>83.424768029549767</v>
      </c>
      <c r="G61">
        <f>IF(F61&lt;'Tiers&amp;Savings'!$C$4,2,IF(F61&lt;'Tiers&amp;Savings'!$C$5,3,IF(F61&lt;'Tiers&amp;Savings'!$C$6,4,IF(F61&lt;'Tiers&amp;Savings'!$C$7,5,IF(F61&lt;'Tiers&amp;Savings'!$C$8,6,IF(F61&lt;'Tiers&amp;Savings'!$C$9,7,IF(F61&lt;'Tiers&amp;Savings'!$C$10,8,IF(F61&gt;'Tiers&amp;Savings'!$B$11,9,"ERROR"))))))))</f>
        <v>4</v>
      </c>
      <c r="H61" s="40">
        <f>VLOOKUP(G61,constd,5,FALSE)</f>
        <v>0.16</v>
      </c>
      <c r="I61" s="1">
        <f>B61*H61</f>
        <v>224342190.46096</v>
      </c>
    </row>
    <row r="62" spans="1:9" x14ac:dyDescent="0.25">
      <c r="A62" s="4" t="s">
        <v>211</v>
      </c>
      <c r="B62" s="17">
        <v>8444765582.1320019</v>
      </c>
      <c r="C62" s="18">
        <v>8077205172.4760008</v>
      </c>
      <c r="D62" s="19">
        <v>367560409.65600109</v>
      </c>
      <c r="E62" s="20">
        <f>1-(C62/B62)</f>
        <v>4.3525235375829752E-2</v>
      </c>
      <c r="F62" s="71">
        <v>83.72405221707335</v>
      </c>
      <c r="G62">
        <f>IF(F62&lt;'Tiers&amp;Savings'!$C$4,2,IF(F62&lt;'Tiers&amp;Savings'!$C$5,3,IF(F62&lt;'Tiers&amp;Savings'!$C$6,4,IF(F62&lt;'Tiers&amp;Savings'!$C$7,5,IF(F62&lt;'Tiers&amp;Savings'!$C$8,6,IF(F62&lt;'Tiers&amp;Savings'!$C$9,7,IF(F62&lt;'Tiers&amp;Savings'!$C$10,8,IF(F62&gt;'Tiers&amp;Savings'!$B$11,9,"ERROR"))))))))</f>
        <v>4</v>
      </c>
      <c r="H62" s="40">
        <f>VLOOKUP(G62,constd,5,FALSE)</f>
        <v>0.16</v>
      </c>
      <c r="I62" s="1">
        <f>B62*H62</f>
        <v>1351162493.1411204</v>
      </c>
    </row>
    <row r="63" spans="1:9" x14ac:dyDescent="0.25">
      <c r="A63" s="4" t="s">
        <v>166</v>
      </c>
      <c r="B63" s="17">
        <v>573049890.46760011</v>
      </c>
      <c r="C63" s="18">
        <v>501684126.1652</v>
      </c>
      <c r="D63" s="19">
        <v>71365764.302400112</v>
      </c>
      <c r="E63" s="20">
        <f>1-(C63/B63)</f>
        <v>0.12453673840538859</v>
      </c>
      <c r="F63" s="71">
        <v>83.787257448791493</v>
      </c>
      <c r="G63">
        <f>IF(F63&lt;'Tiers&amp;Savings'!$C$4,2,IF(F63&lt;'Tiers&amp;Savings'!$C$5,3,IF(F63&lt;'Tiers&amp;Savings'!$C$6,4,IF(F63&lt;'Tiers&amp;Savings'!$C$7,5,IF(F63&lt;'Tiers&amp;Savings'!$C$8,6,IF(F63&lt;'Tiers&amp;Savings'!$C$9,7,IF(F63&lt;'Tiers&amp;Savings'!$C$10,8,IF(F63&gt;'Tiers&amp;Savings'!$B$11,9,"ERROR"))))))))</f>
        <v>4</v>
      </c>
      <c r="H63" s="40">
        <f>VLOOKUP(G63,constd,5,FALSE)</f>
        <v>0.16</v>
      </c>
      <c r="I63" s="1">
        <f>B63*H63</f>
        <v>91687982.474816024</v>
      </c>
    </row>
    <row r="64" spans="1:9" x14ac:dyDescent="0.25">
      <c r="A64" s="4" t="s">
        <v>8</v>
      </c>
      <c r="B64" s="17">
        <v>14658100592.168001</v>
      </c>
      <c r="C64" s="18">
        <v>13842168618.960001</v>
      </c>
      <c r="D64" s="19">
        <v>815931973.20800018</v>
      </c>
      <c r="E64" s="20">
        <f>1-(C64/B64)</f>
        <v>5.5664236172861425E-2</v>
      </c>
      <c r="F64" s="71">
        <v>83.804668339595636</v>
      </c>
      <c r="G64">
        <f>IF(F64&lt;'Tiers&amp;Savings'!$C$4,2,IF(F64&lt;'Tiers&amp;Savings'!$C$5,3,IF(F64&lt;'Tiers&amp;Savings'!$C$6,4,IF(F64&lt;'Tiers&amp;Savings'!$C$7,5,IF(F64&lt;'Tiers&amp;Savings'!$C$8,6,IF(F64&lt;'Tiers&amp;Savings'!$C$9,7,IF(F64&lt;'Tiers&amp;Savings'!$C$10,8,IF(F64&gt;'Tiers&amp;Savings'!$B$11,9,"ERROR"))))))))</f>
        <v>4</v>
      </c>
      <c r="H64" s="40">
        <f>VLOOKUP(G64,constd,5,FALSE)</f>
        <v>0.16</v>
      </c>
      <c r="I64" s="1">
        <f>B64*H64</f>
        <v>2345296094.7468801</v>
      </c>
    </row>
    <row r="65" spans="1:9" x14ac:dyDescent="0.25">
      <c r="A65" s="4" t="s">
        <v>24</v>
      </c>
      <c r="B65" s="17">
        <v>2779417000</v>
      </c>
      <c r="C65" s="18">
        <v>1959505000</v>
      </c>
      <c r="D65" s="19">
        <v>819912000</v>
      </c>
      <c r="E65" s="20">
        <f>1-(C65/B65)</f>
        <v>0.29499423800027125</v>
      </c>
      <c r="F65" s="71">
        <v>84.740590728313293</v>
      </c>
      <c r="G65">
        <f>IF(F65&lt;'Tiers&amp;Savings'!$C$4,2,IF(F65&lt;'Tiers&amp;Savings'!$C$5,3,IF(F65&lt;'Tiers&amp;Savings'!$C$6,4,IF(F65&lt;'Tiers&amp;Savings'!$C$7,5,IF(F65&lt;'Tiers&amp;Savings'!$C$8,6,IF(F65&lt;'Tiers&amp;Savings'!$C$9,7,IF(F65&lt;'Tiers&amp;Savings'!$C$10,8,IF(F65&gt;'Tiers&amp;Savings'!$B$11,9,"ERROR"))))))))</f>
        <v>4</v>
      </c>
      <c r="H65" s="40">
        <f>VLOOKUP(G65,constd,5,FALSE)</f>
        <v>0.16</v>
      </c>
      <c r="I65" s="1">
        <f>B65*H65</f>
        <v>444706720</v>
      </c>
    </row>
    <row r="66" spans="1:9" x14ac:dyDescent="0.25">
      <c r="A66" s="4" t="s">
        <v>199</v>
      </c>
      <c r="B66" s="17">
        <v>1415824450.3150001</v>
      </c>
      <c r="C66" s="18">
        <v>1344756254.0863001</v>
      </c>
      <c r="D66" s="19">
        <v>71068196.228699923</v>
      </c>
      <c r="E66" s="20">
        <f>1-(C66/B66)</f>
        <v>5.0195627157652467E-2</v>
      </c>
      <c r="F66" s="71">
        <v>84.793372575019973</v>
      </c>
      <c r="G66">
        <f>IF(F66&lt;'Tiers&amp;Savings'!$C$4,2,IF(F66&lt;'Tiers&amp;Savings'!$C$5,3,IF(F66&lt;'Tiers&amp;Savings'!$C$6,4,IF(F66&lt;'Tiers&amp;Savings'!$C$7,5,IF(F66&lt;'Tiers&amp;Savings'!$C$8,6,IF(F66&lt;'Tiers&amp;Savings'!$C$9,7,IF(F66&lt;'Tiers&amp;Savings'!$C$10,8,IF(F66&gt;'Tiers&amp;Savings'!$B$11,9,"ERROR"))))))))</f>
        <v>4</v>
      </c>
      <c r="H66" s="40">
        <f>VLOOKUP(G66,constd,5,FALSE)</f>
        <v>0.16</v>
      </c>
      <c r="I66" s="1">
        <f>B66*H66</f>
        <v>226531912.05040002</v>
      </c>
    </row>
    <row r="67" spans="1:9" x14ac:dyDescent="0.25">
      <c r="A67" s="4" t="s">
        <v>3</v>
      </c>
      <c r="B67" s="17">
        <v>4612426949.1850004</v>
      </c>
      <c r="C67" s="18">
        <v>3920970221.0910001</v>
      </c>
      <c r="D67" s="19">
        <v>691456728.09400034</v>
      </c>
      <c r="E67" s="20">
        <f>1-(C67/B67)</f>
        <v>0.14991169198163201</v>
      </c>
      <c r="F67" s="71">
        <v>85.213780978131524</v>
      </c>
      <c r="G67">
        <f>IF(F67&lt;'Tiers&amp;Savings'!$C$4,2,IF(F67&lt;'Tiers&amp;Savings'!$C$5,3,IF(F67&lt;'Tiers&amp;Savings'!$C$6,4,IF(F67&lt;'Tiers&amp;Savings'!$C$7,5,IF(F67&lt;'Tiers&amp;Savings'!$C$8,6,IF(F67&lt;'Tiers&amp;Savings'!$C$9,7,IF(F67&lt;'Tiers&amp;Savings'!$C$10,8,IF(F67&gt;'Tiers&amp;Savings'!$B$11,9,"ERROR"))))))))</f>
        <v>4</v>
      </c>
      <c r="H67" s="40">
        <f>VLOOKUP(G67,constd,5,FALSE)</f>
        <v>0.16</v>
      </c>
      <c r="I67" s="1">
        <f>B67*H67</f>
        <v>737988311.86960006</v>
      </c>
    </row>
    <row r="68" spans="1:9" x14ac:dyDescent="0.25">
      <c r="A68" s="4" t="s">
        <v>90</v>
      </c>
      <c r="B68" s="17">
        <v>4612101097.7580004</v>
      </c>
      <c r="C68" s="18">
        <v>4065974106.1059999</v>
      </c>
      <c r="D68" s="19">
        <v>546126991.65200043</v>
      </c>
      <c r="E68" s="20">
        <f>1-(C68/B68)</f>
        <v>0.11841175639395229</v>
      </c>
      <c r="F68" s="71">
        <v>86.011897840884998</v>
      </c>
      <c r="G68">
        <f>IF(F68&lt;'Tiers&amp;Savings'!$C$4,2,IF(F68&lt;'Tiers&amp;Savings'!$C$5,3,IF(F68&lt;'Tiers&amp;Savings'!$C$6,4,IF(F68&lt;'Tiers&amp;Savings'!$C$7,5,IF(F68&lt;'Tiers&amp;Savings'!$C$8,6,IF(F68&lt;'Tiers&amp;Savings'!$C$9,7,IF(F68&lt;'Tiers&amp;Savings'!$C$10,8,IF(F68&gt;'Tiers&amp;Savings'!$B$11,9,"ERROR"))))))))</f>
        <v>4</v>
      </c>
      <c r="H68" s="40">
        <f>VLOOKUP(G68,constd,5,FALSE)</f>
        <v>0.16</v>
      </c>
      <c r="I68" s="1">
        <f>B68*H68</f>
        <v>737936175.64128006</v>
      </c>
    </row>
    <row r="69" spans="1:9" x14ac:dyDescent="0.25">
      <c r="A69" s="4" t="s">
        <v>239</v>
      </c>
      <c r="B69" s="17">
        <v>1264349155.9597802</v>
      </c>
      <c r="C69" s="18">
        <v>1237371916.31845</v>
      </c>
      <c r="D69" s="19">
        <v>26977239.641330242</v>
      </c>
      <c r="E69" s="20">
        <f>1-(C69/B69)</f>
        <v>2.1336858979315365E-2</v>
      </c>
      <c r="F69" s="71">
        <v>86.338456493726909</v>
      </c>
      <c r="G69">
        <f>IF(F69&lt;'Tiers&amp;Savings'!$C$4,2,IF(F69&lt;'Tiers&amp;Savings'!$C$5,3,IF(F69&lt;'Tiers&amp;Savings'!$C$6,4,IF(F69&lt;'Tiers&amp;Savings'!$C$7,5,IF(F69&lt;'Tiers&amp;Savings'!$C$8,6,IF(F69&lt;'Tiers&amp;Savings'!$C$9,7,IF(F69&lt;'Tiers&amp;Savings'!$C$10,8,IF(F69&gt;'Tiers&amp;Savings'!$B$11,9,"ERROR"))))))))</f>
        <v>4</v>
      </c>
      <c r="H69" s="40">
        <f>VLOOKUP(G69,constd,5,FALSE)</f>
        <v>0.16</v>
      </c>
      <c r="I69" s="1">
        <f>B69*H69</f>
        <v>202295864.95356485</v>
      </c>
    </row>
    <row r="70" spans="1:9" x14ac:dyDescent="0.25">
      <c r="A70" s="4" t="s">
        <v>36</v>
      </c>
      <c r="B70" s="17">
        <v>5454466874</v>
      </c>
      <c r="C70" s="18">
        <v>4447473373</v>
      </c>
      <c r="D70" s="19">
        <v>1006993501</v>
      </c>
      <c r="E70" s="20">
        <f>1-(C70/B70)</f>
        <v>0.18461813487218548</v>
      </c>
      <c r="F70" s="71">
        <v>86.71010499115701</v>
      </c>
      <c r="G70">
        <f>IF(F70&lt;'Tiers&amp;Savings'!$C$4,2,IF(F70&lt;'Tiers&amp;Savings'!$C$5,3,IF(F70&lt;'Tiers&amp;Savings'!$C$6,4,IF(F70&lt;'Tiers&amp;Savings'!$C$7,5,IF(F70&lt;'Tiers&amp;Savings'!$C$8,6,IF(F70&lt;'Tiers&amp;Savings'!$C$9,7,IF(F70&lt;'Tiers&amp;Savings'!$C$10,8,IF(F70&gt;'Tiers&amp;Savings'!$B$11,9,"ERROR"))))))))</f>
        <v>4</v>
      </c>
      <c r="H70" s="40">
        <f>VLOOKUP(G70,constd,5,FALSE)</f>
        <v>0.16</v>
      </c>
      <c r="I70" s="1">
        <f>B70*H70</f>
        <v>872714699.84000003</v>
      </c>
    </row>
    <row r="71" spans="1:9" x14ac:dyDescent="0.25">
      <c r="A71" s="4" t="s">
        <v>144</v>
      </c>
      <c r="B71" s="17">
        <v>1070747789.1220002</v>
      </c>
      <c r="C71" s="18">
        <v>1135592223.095</v>
      </c>
      <c r="D71" s="19">
        <v>-64844433.972999811</v>
      </c>
      <c r="E71" s="20">
        <f>1-(C71/B71)</f>
        <v>-6.0559951308581716E-2</v>
      </c>
      <c r="F71" s="71">
        <v>86.735030975290371</v>
      </c>
      <c r="G71">
        <f>IF(F71&lt;'Tiers&amp;Savings'!$C$4,2,IF(F71&lt;'Tiers&amp;Savings'!$C$5,3,IF(F71&lt;'Tiers&amp;Savings'!$C$6,4,IF(F71&lt;'Tiers&amp;Savings'!$C$7,5,IF(F71&lt;'Tiers&amp;Savings'!$C$8,6,IF(F71&lt;'Tiers&amp;Savings'!$C$9,7,IF(F71&lt;'Tiers&amp;Savings'!$C$10,8,IF(F71&gt;'Tiers&amp;Savings'!$B$11,9,"ERROR"))))))))</f>
        <v>4</v>
      </c>
      <c r="H71" s="40">
        <f>VLOOKUP(G71,constd,5,FALSE)</f>
        <v>0.16</v>
      </c>
      <c r="I71" s="1">
        <f>B71*H71</f>
        <v>171319646.25952002</v>
      </c>
    </row>
    <row r="72" spans="1:9" x14ac:dyDescent="0.25">
      <c r="A72" s="4" t="s">
        <v>113</v>
      </c>
      <c r="B72" s="17">
        <v>3986792209.3449998</v>
      </c>
      <c r="C72" s="18">
        <v>3551780554.3000002</v>
      </c>
      <c r="D72" s="19">
        <v>435011655.0449996</v>
      </c>
      <c r="E72" s="20">
        <f>1-(C72/B72)</f>
        <v>0.10911319983653445</v>
      </c>
      <c r="F72" s="71">
        <v>87.355580786553375</v>
      </c>
      <c r="G72">
        <f>IF(F72&lt;'Tiers&amp;Savings'!$C$4,2,IF(F72&lt;'Tiers&amp;Savings'!$C$5,3,IF(F72&lt;'Tiers&amp;Savings'!$C$6,4,IF(F72&lt;'Tiers&amp;Savings'!$C$7,5,IF(F72&lt;'Tiers&amp;Savings'!$C$8,6,IF(F72&lt;'Tiers&amp;Savings'!$C$9,7,IF(F72&lt;'Tiers&amp;Savings'!$C$10,8,IF(F72&gt;'Tiers&amp;Savings'!$B$11,9,"ERROR"))))))))</f>
        <v>4</v>
      </c>
      <c r="H72" s="40">
        <f>VLOOKUP(G72,constd,5,FALSE)</f>
        <v>0.16</v>
      </c>
      <c r="I72" s="1">
        <f>B72*H72</f>
        <v>637886753.49520004</v>
      </c>
    </row>
    <row r="73" spans="1:9" x14ac:dyDescent="0.25">
      <c r="A73" s="4" t="s">
        <v>123</v>
      </c>
      <c r="B73" s="17">
        <v>9747519587.2779999</v>
      </c>
      <c r="C73" s="18">
        <v>9124165807.427002</v>
      </c>
      <c r="D73" s="19">
        <v>623353779.85099792</v>
      </c>
      <c r="E73" s="20">
        <f>1-(C73/B73)</f>
        <v>6.3949989971250676E-2</v>
      </c>
      <c r="F73" s="71">
        <v>88.280048701644048</v>
      </c>
      <c r="G73">
        <f>IF(F73&lt;'Tiers&amp;Savings'!$C$4,2,IF(F73&lt;'Tiers&amp;Savings'!$C$5,3,IF(F73&lt;'Tiers&amp;Savings'!$C$6,4,IF(F73&lt;'Tiers&amp;Savings'!$C$7,5,IF(F73&lt;'Tiers&amp;Savings'!$C$8,6,IF(F73&lt;'Tiers&amp;Savings'!$C$9,7,IF(F73&lt;'Tiers&amp;Savings'!$C$10,8,IF(F73&gt;'Tiers&amp;Savings'!$B$11,9,"ERROR"))))))))</f>
        <v>4</v>
      </c>
      <c r="H73" s="40">
        <f>VLOOKUP(G73,constd,5,FALSE)</f>
        <v>0.16</v>
      </c>
      <c r="I73" s="1">
        <f>B73*H73</f>
        <v>1559603133.9644799</v>
      </c>
    </row>
    <row r="74" spans="1:9" x14ac:dyDescent="0.25">
      <c r="A74" s="4" t="s">
        <v>142</v>
      </c>
      <c r="B74" s="17">
        <v>10539100000</v>
      </c>
      <c r="C74" s="18">
        <v>8458900000</v>
      </c>
      <c r="D74" s="19">
        <v>2080200000</v>
      </c>
      <c r="E74" s="20">
        <f>1-(C74/B74)</f>
        <v>0.1973792828609654</v>
      </c>
      <c r="F74" s="71">
        <v>88.284867248341158</v>
      </c>
      <c r="G74">
        <f>IF(F74&lt;'Tiers&amp;Savings'!$C$4,2,IF(F74&lt;'Tiers&amp;Savings'!$C$5,3,IF(F74&lt;'Tiers&amp;Savings'!$C$6,4,IF(F74&lt;'Tiers&amp;Savings'!$C$7,5,IF(F74&lt;'Tiers&amp;Savings'!$C$8,6,IF(F74&lt;'Tiers&amp;Savings'!$C$9,7,IF(F74&lt;'Tiers&amp;Savings'!$C$10,8,IF(F74&gt;'Tiers&amp;Savings'!$B$11,9,"ERROR"))))))))</f>
        <v>4</v>
      </c>
      <c r="H74" s="40">
        <f>VLOOKUP(G74,constd,5,FALSE)</f>
        <v>0.16</v>
      </c>
      <c r="I74" s="1">
        <f>B74*H74</f>
        <v>1686256000</v>
      </c>
    </row>
    <row r="75" spans="1:9" x14ac:dyDescent="0.25">
      <c r="A75" s="4" t="s">
        <v>180</v>
      </c>
      <c r="B75" s="17">
        <v>5338900000</v>
      </c>
      <c r="C75" s="18">
        <v>4749500000</v>
      </c>
      <c r="D75" s="19">
        <v>589400000</v>
      </c>
      <c r="E75" s="20">
        <f>1-(C75/B75)</f>
        <v>0.1103972728464665</v>
      </c>
      <c r="F75" s="71">
        <v>88.324450543703065</v>
      </c>
      <c r="G75">
        <f>IF(F75&lt;'Tiers&amp;Savings'!$C$4,2,IF(F75&lt;'Tiers&amp;Savings'!$C$5,3,IF(F75&lt;'Tiers&amp;Savings'!$C$6,4,IF(F75&lt;'Tiers&amp;Savings'!$C$7,5,IF(F75&lt;'Tiers&amp;Savings'!$C$8,6,IF(F75&lt;'Tiers&amp;Savings'!$C$9,7,IF(F75&lt;'Tiers&amp;Savings'!$C$10,8,IF(F75&gt;'Tiers&amp;Savings'!$B$11,9,"ERROR"))))))))</f>
        <v>4</v>
      </c>
      <c r="H75" s="40">
        <f>VLOOKUP(G75,constd,5,FALSE)</f>
        <v>0.16</v>
      </c>
      <c r="I75" s="1">
        <f>B75*H75</f>
        <v>854224000</v>
      </c>
    </row>
    <row r="76" spans="1:9" x14ac:dyDescent="0.25">
      <c r="A76" s="4" t="s">
        <v>99</v>
      </c>
      <c r="B76" s="17">
        <v>1058240664.8615761</v>
      </c>
      <c r="C76" s="18">
        <v>769095397.34918809</v>
      </c>
      <c r="D76" s="19">
        <v>289145267.51238799</v>
      </c>
      <c r="E76" s="20">
        <f>1-(C76/B76)</f>
        <v>0.2732320511896128</v>
      </c>
      <c r="F76" s="71">
        <v>88.552360838536416</v>
      </c>
      <c r="G76">
        <f>IF(F76&lt;'Tiers&amp;Savings'!$C$4,2,IF(F76&lt;'Tiers&amp;Savings'!$C$5,3,IF(F76&lt;'Tiers&amp;Savings'!$C$6,4,IF(F76&lt;'Tiers&amp;Savings'!$C$7,5,IF(F76&lt;'Tiers&amp;Savings'!$C$8,6,IF(F76&lt;'Tiers&amp;Savings'!$C$9,7,IF(F76&lt;'Tiers&amp;Savings'!$C$10,8,IF(F76&gt;'Tiers&amp;Savings'!$B$11,9,"ERROR"))))))))</f>
        <v>4</v>
      </c>
      <c r="H76" s="40">
        <f>VLOOKUP(G76,constd,5,FALSE)</f>
        <v>0.16</v>
      </c>
      <c r="I76" s="1">
        <f>B76*H76</f>
        <v>169318506.37785217</v>
      </c>
    </row>
    <row r="77" spans="1:9" x14ac:dyDescent="0.25">
      <c r="A77" s="4" t="s">
        <v>85</v>
      </c>
      <c r="B77" s="17">
        <v>668885610.34315991</v>
      </c>
      <c r="C77" s="18">
        <v>603267241.51654804</v>
      </c>
      <c r="D77" s="19">
        <v>65618368.826611876</v>
      </c>
      <c r="E77" s="20">
        <f>1-(C77/B77)</f>
        <v>9.8101032242190911E-2</v>
      </c>
      <c r="F77" s="71">
        <v>89.24166845705885</v>
      </c>
      <c r="G77">
        <f>IF(F77&lt;'Tiers&amp;Savings'!$C$4,2,IF(F77&lt;'Tiers&amp;Savings'!$C$5,3,IF(F77&lt;'Tiers&amp;Savings'!$C$6,4,IF(F77&lt;'Tiers&amp;Savings'!$C$7,5,IF(F77&lt;'Tiers&amp;Savings'!$C$8,6,IF(F77&lt;'Tiers&amp;Savings'!$C$9,7,IF(F77&lt;'Tiers&amp;Savings'!$C$10,8,IF(F77&gt;'Tiers&amp;Savings'!$B$11,9,"ERROR"))))))))</f>
        <v>4</v>
      </c>
      <c r="H77" s="40">
        <f>VLOOKUP(G77,constd,5,FALSE)</f>
        <v>0.16</v>
      </c>
      <c r="I77" s="1">
        <f>B77*H77</f>
        <v>107021697.65490559</v>
      </c>
    </row>
    <row r="78" spans="1:9" x14ac:dyDescent="0.25">
      <c r="A78" s="4" t="s">
        <v>162</v>
      </c>
      <c r="B78" s="17">
        <v>2407770000</v>
      </c>
      <c r="C78" s="18">
        <v>2071485000</v>
      </c>
      <c r="D78" s="19">
        <v>336285000</v>
      </c>
      <c r="E78" s="20">
        <f>1-(C78/B78)</f>
        <v>0.13966657944903371</v>
      </c>
      <c r="F78" s="71">
        <v>89.639522725869341</v>
      </c>
      <c r="G78">
        <f>IF(F78&lt;'Tiers&amp;Savings'!$C$4,2,IF(F78&lt;'Tiers&amp;Savings'!$C$5,3,IF(F78&lt;'Tiers&amp;Savings'!$C$6,4,IF(F78&lt;'Tiers&amp;Savings'!$C$7,5,IF(F78&lt;'Tiers&amp;Savings'!$C$8,6,IF(F78&lt;'Tiers&amp;Savings'!$C$9,7,IF(F78&lt;'Tiers&amp;Savings'!$C$10,8,IF(F78&gt;'Tiers&amp;Savings'!$B$11,9,"ERROR"))))))))</f>
        <v>4</v>
      </c>
      <c r="H78" s="40">
        <f>VLOOKUP(G78,constd,5,FALSE)</f>
        <v>0.16</v>
      </c>
      <c r="I78" s="1">
        <f>B78*H78</f>
        <v>385243200</v>
      </c>
    </row>
    <row r="79" spans="1:9" x14ac:dyDescent="0.25">
      <c r="A79" s="4" t="s">
        <v>91</v>
      </c>
      <c r="B79" s="17">
        <v>744117577.21147001</v>
      </c>
      <c r="C79" s="18">
        <v>733074472.35043991</v>
      </c>
      <c r="D79" s="19">
        <v>11043104.861030102</v>
      </c>
      <c r="E79" s="20">
        <f>1-(C79/B79)</f>
        <v>1.4840537569900447E-2</v>
      </c>
      <c r="F79" s="71">
        <v>90.213755149534407</v>
      </c>
      <c r="G79">
        <f>IF(F79&lt;'Tiers&amp;Savings'!$C$4,2,IF(F79&lt;'Tiers&amp;Savings'!$C$5,3,IF(F79&lt;'Tiers&amp;Savings'!$C$6,4,IF(F79&lt;'Tiers&amp;Savings'!$C$7,5,IF(F79&lt;'Tiers&amp;Savings'!$C$8,6,IF(F79&lt;'Tiers&amp;Savings'!$C$9,7,IF(F79&lt;'Tiers&amp;Savings'!$C$10,8,IF(F79&gt;'Tiers&amp;Savings'!$B$11,9,"ERROR"))))))))</f>
        <v>4</v>
      </c>
      <c r="H79" s="40">
        <f>VLOOKUP(G79,constd,5,FALSE)</f>
        <v>0.16</v>
      </c>
      <c r="I79" s="1">
        <f>B79*H79</f>
        <v>119058812.35383521</v>
      </c>
    </row>
    <row r="80" spans="1:9" x14ac:dyDescent="0.25">
      <c r="A80" s="4" t="s">
        <v>20</v>
      </c>
      <c r="B80" s="17">
        <v>1288363748.4421163</v>
      </c>
      <c r="C80" s="18">
        <v>1075113150.739336</v>
      </c>
      <c r="D80" s="19">
        <v>213250597.70278025</v>
      </c>
      <c r="E80" s="20">
        <f>1-(C80/B80)</f>
        <v>0.16552048903940519</v>
      </c>
      <c r="F80" s="71">
        <v>90.439943099717738</v>
      </c>
      <c r="G80">
        <f>IF(F80&lt;'Tiers&amp;Savings'!$C$4,2,IF(F80&lt;'Tiers&amp;Savings'!$C$5,3,IF(F80&lt;'Tiers&amp;Savings'!$C$6,4,IF(F80&lt;'Tiers&amp;Savings'!$C$7,5,IF(F80&lt;'Tiers&amp;Savings'!$C$8,6,IF(F80&lt;'Tiers&amp;Savings'!$C$9,7,IF(F80&lt;'Tiers&amp;Savings'!$C$10,8,IF(F80&gt;'Tiers&amp;Savings'!$B$11,9,"ERROR"))))))))</f>
        <v>4</v>
      </c>
      <c r="H80" s="40">
        <f>VLOOKUP(G80,constd,5,FALSE)</f>
        <v>0.16</v>
      </c>
      <c r="I80" s="1">
        <f>B80*H80</f>
        <v>206138199.75073862</v>
      </c>
    </row>
    <row r="81" spans="1:9" x14ac:dyDescent="0.25">
      <c r="A81" s="4" t="s">
        <v>26</v>
      </c>
      <c r="B81" s="17">
        <v>139452680104.62802</v>
      </c>
      <c r="C81" s="18">
        <v>130343503462.843</v>
      </c>
      <c r="D81" s="19">
        <v>9109176641.7850189</v>
      </c>
      <c r="E81" s="20">
        <f>1-(C81/B81)</f>
        <v>6.5320914843304712E-2</v>
      </c>
      <c r="F81" s="71">
        <v>90.942783809898899</v>
      </c>
      <c r="G81">
        <f>IF(F81&lt;'Tiers&amp;Savings'!$C$4,2,IF(F81&lt;'Tiers&amp;Savings'!$C$5,3,IF(F81&lt;'Tiers&amp;Savings'!$C$6,4,IF(F81&lt;'Tiers&amp;Savings'!$C$7,5,IF(F81&lt;'Tiers&amp;Savings'!$C$8,6,IF(F81&lt;'Tiers&amp;Savings'!$C$9,7,IF(F81&lt;'Tiers&amp;Savings'!$C$10,8,IF(F81&gt;'Tiers&amp;Savings'!$B$11,9,"ERROR"))))))))</f>
        <v>4</v>
      </c>
      <c r="H81" s="40">
        <f>VLOOKUP(G81,constd,5,FALSE)</f>
        <v>0.16</v>
      </c>
      <c r="I81" s="1">
        <f>B81*H81</f>
        <v>22312428816.740482</v>
      </c>
    </row>
    <row r="82" spans="1:9" x14ac:dyDescent="0.25">
      <c r="A82" s="4" t="s">
        <v>198</v>
      </c>
      <c r="B82" s="17">
        <v>4410308000</v>
      </c>
      <c r="C82" s="18">
        <v>4020375000</v>
      </c>
      <c r="D82" s="19">
        <v>389933000</v>
      </c>
      <c r="E82" s="20">
        <f>1-(C82/B82)</f>
        <v>8.8414006459412775E-2</v>
      </c>
      <c r="F82" s="71">
        <v>91.284186535764377</v>
      </c>
      <c r="G82">
        <f>IF(F82&lt;'Tiers&amp;Savings'!$C$4,2,IF(F82&lt;'Tiers&amp;Savings'!$C$5,3,IF(F82&lt;'Tiers&amp;Savings'!$C$6,4,IF(F82&lt;'Tiers&amp;Savings'!$C$7,5,IF(F82&lt;'Tiers&amp;Savings'!$C$8,6,IF(F82&lt;'Tiers&amp;Savings'!$C$9,7,IF(F82&lt;'Tiers&amp;Savings'!$C$10,8,IF(F82&gt;'Tiers&amp;Savings'!$B$11,9,"ERROR"))))))))</f>
        <v>4</v>
      </c>
      <c r="H82" s="40">
        <f>VLOOKUP(G82,constd,5,FALSE)</f>
        <v>0.16</v>
      </c>
      <c r="I82" s="1">
        <f>B82*H82</f>
        <v>705649280</v>
      </c>
    </row>
    <row r="83" spans="1:9" x14ac:dyDescent="0.25">
      <c r="A83" s="4" t="s">
        <v>177</v>
      </c>
      <c r="B83" s="17">
        <v>4446346993.8716402</v>
      </c>
      <c r="C83" s="18">
        <v>3813888925.1502604</v>
      </c>
      <c r="D83" s="19">
        <v>632458068.72137976</v>
      </c>
      <c r="E83" s="20">
        <f>1-(C83/B83)</f>
        <v>0.14224217533923711</v>
      </c>
      <c r="F83" s="71">
        <v>91.317451138221003</v>
      </c>
      <c r="G83">
        <f>IF(F83&lt;'Tiers&amp;Savings'!$C$4,2,IF(F83&lt;'Tiers&amp;Savings'!$C$5,3,IF(F83&lt;'Tiers&amp;Savings'!$C$6,4,IF(F83&lt;'Tiers&amp;Savings'!$C$7,5,IF(F83&lt;'Tiers&amp;Savings'!$C$8,6,IF(F83&lt;'Tiers&amp;Savings'!$C$9,7,IF(F83&lt;'Tiers&amp;Savings'!$C$10,8,IF(F83&gt;'Tiers&amp;Savings'!$B$11,9,"ERROR"))))))))</f>
        <v>4</v>
      </c>
      <c r="H83" s="40">
        <f>VLOOKUP(G83,constd,5,FALSE)</f>
        <v>0.16</v>
      </c>
      <c r="I83" s="1">
        <f>B83*H83</f>
        <v>711415519.01946247</v>
      </c>
    </row>
    <row r="84" spans="1:9" x14ac:dyDescent="0.25">
      <c r="A84" s="4" t="s">
        <v>345</v>
      </c>
      <c r="B84" s="17">
        <v>1267056981.31815</v>
      </c>
      <c r="C84" s="18">
        <v>1099162033.5564001</v>
      </c>
      <c r="D84" s="19">
        <v>167894947.76174998</v>
      </c>
      <c r="E84" s="20">
        <f>1-(C84/B84)</f>
        <v>0.1325078115958801</v>
      </c>
      <c r="F84" s="71">
        <v>91.594246524147039</v>
      </c>
      <c r="G84">
        <f>IF(F84&lt;'Tiers&amp;Savings'!$C$4,2,IF(F84&lt;'Tiers&amp;Savings'!$C$5,3,IF(F84&lt;'Tiers&amp;Savings'!$C$6,4,IF(F84&lt;'Tiers&amp;Savings'!$C$7,5,IF(F84&lt;'Tiers&amp;Savings'!$C$8,6,IF(F84&lt;'Tiers&amp;Savings'!$C$9,7,IF(F84&lt;'Tiers&amp;Savings'!$C$10,8,IF(F84&gt;'Tiers&amp;Savings'!$B$11,9,"ERROR"))))))))</f>
        <v>4</v>
      </c>
      <c r="H84" s="40">
        <f>VLOOKUP(G84,constd,5,FALSE)</f>
        <v>0.16</v>
      </c>
      <c r="I84" s="1">
        <f>B84*H84</f>
        <v>202729117.01090401</v>
      </c>
    </row>
    <row r="85" spans="1:9" x14ac:dyDescent="0.25">
      <c r="A85" s="4" t="s">
        <v>103</v>
      </c>
      <c r="B85" s="17">
        <v>311979632</v>
      </c>
      <c r="C85" s="18">
        <v>253857835</v>
      </c>
      <c r="D85" s="19">
        <v>58121797</v>
      </c>
      <c r="E85" s="20">
        <f>1-(C85/B85)</f>
        <v>0.18629997294182332</v>
      </c>
      <c r="F85" s="71">
        <v>91.640584187729587</v>
      </c>
      <c r="G85">
        <f>IF(F85&lt;'Tiers&amp;Savings'!$C$4,2,IF(F85&lt;'Tiers&amp;Savings'!$C$5,3,IF(F85&lt;'Tiers&amp;Savings'!$C$6,4,IF(F85&lt;'Tiers&amp;Savings'!$C$7,5,IF(F85&lt;'Tiers&amp;Savings'!$C$8,6,IF(F85&lt;'Tiers&amp;Savings'!$C$9,7,IF(F85&lt;'Tiers&amp;Savings'!$C$10,8,IF(F85&gt;'Tiers&amp;Savings'!$B$11,9,"ERROR"))))))))</f>
        <v>4</v>
      </c>
      <c r="H85" s="40">
        <f>VLOOKUP(G85,constd,5,FALSE)</f>
        <v>0.16</v>
      </c>
      <c r="I85" s="1">
        <f>B85*H85</f>
        <v>49916741.119999997</v>
      </c>
    </row>
    <row r="86" spans="1:9" x14ac:dyDescent="0.25">
      <c r="A86" s="4" t="s">
        <v>70</v>
      </c>
      <c r="B86" s="17">
        <v>15406744245.700502</v>
      </c>
      <c r="C86" s="18">
        <v>15015266341.302702</v>
      </c>
      <c r="D86" s="19">
        <v>391477904.39780045</v>
      </c>
      <c r="E86" s="20">
        <f>1-(C86/B86)</f>
        <v>2.5409515349555378E-2</v>
      </c>
      <c r="F86" s="71">
        <v>91.677133202662887</v>
      </c>
      <c r="G86">
        <f>IF(F86&lt;'Tiers&amp;Savings'!$C$4,2,IF(F86&lt;'Tiers&amp;Savings'!$C$5,3,IF(F86&lt;'Tiers&amp;Savings'!$C$6,4,IF(F86&lt;'Tiers&amp;Savings'!$C$7,5,IF(F86&lt;'Tiers&amp;Savings'!$C$8,6,IF(F86&lt;'Tiers&amp;Savings'!$C$9,7,IF(F86&lt;'Tiers&amp;Savings'!$C$10,8,IF(F86&gt;'Tiers&amp;Savings'!$B$11,9,"ERROR"))))))))</f>
        <v>4</v>
      </c>
      <c r="H86" s="40">
        <f>VLOOKUP(G86,constd,5,FALSE)</f>
        <v>0.16</v>
      </c>
      <c r="I86" s="1">
        <f>B86*H86</f>
        <v>2465079079.3120804</v>
      </c>
    </row>
    <row r="87" spans="1:9" x14ac:dyDescent="0.25">
      <c r="A87" s="4" t="s">
        <v>114</v>
      </c>
      <c r="B87" s="17">
        <v>3370607160.8880005</v>
      </c>
      <c r="C87" s="18">
        <v>3257210864.2920003</v>
      </c>
      <c r="D87" s="19">
        <v>113396296.59600019</v>
      </c>
      <c r="E87" s="20">
        <f>1-(C87/B87)</f>
        <v>3.3642691415313286E-2</v>
      </c>
      <c r="F87" s="71">
        <v>92.965724379657615</v>
      </c>
      <c r="G87">
        <f>IF(F87&lt;'Tiers&amp;Savings'!$C$4,2,IF(F87&lt;'Tiers&amp;Savings'!$C$5,3,IF(F87&lt;'Tiers&amp;Savings'!$C$6,4,IF(F87&lt;'Tiers&amp;Savings'!$C$7,5,IF(F87&lt;'Tiers&amp;Savings'!$C$8,6,IF(F87&lt;'Tiers&amp;Savings'!$C$9,7,IF(F87&lt;'Tiers&amp;Savings'!$C$10,8,IF(F87&gt;'Tiers&amp;Savings'!$B$11,9,"ERROR"))))))))</f>
        <v>4</v>
      </c>
      <c r="H87" s="40">
        <f>VLOOKUP(G87,constd,5,FALSE)</f>
        <v>0.16</v>
      </c>
      <c r="I87" s="1">
        <f>B87*H87</f>
        <v>539297145.74208009</v>
      </c>
    </row>
    <row r="88" spans="1:9" x14ac:dyDescent="0.25">
      <c r="A88" s="4" t="s">
        <v>60</v>
      </c>
      <c r="B88" s="17">
        <v>963136984.61238515</v>
      </c>
      <c r="C88" s="18">
        <v>817896531.4613831</v>
      </c>
      <c r="D88" s="19">
        <v>145240453.15100205</v>
      </c>
      <c r="E88" s="20">
        <f>1-(C88/B88)</f>
        <v>0.15079937274909461</v>
      </c>
      <c r="F88" s="71">
        <v>92.982882604537863</v>
      </c>
      <c r="G88">
        <f>IF(F88&lt;'Tiers&amp;Savings'!$C$4,2,IF(F88&lt;'Tiers&amp;Savings'!$C$5,3,IF(F88&lt;'Tiers&amp;Savings'!$C$6,4,IF(F88&lt;'Tiers&amp;Savings'!$C$7,5,IF(F88&lt;'Tiers&amp;Savings'!$C$8,6,IF(F88&lt;'Tiers&amp;Savings'!$C$9,7,IF(F88&lt;'Tiers&amp;Savings'!$C$10,8,IF(F88&gt;'Tiers&amp;Savings'!$B$11,9,"ERROR"))))))))</f>
        <v>4</v>
      </c>
      <c r="H88" s="40">
        <f>VLOOKUP(G88,constd,5,FALSE)</f>
        <v>0.16</v>
      </c>
      <c r="I88" s="1">
        <f>B88*H88</f>
        <v>154101917.53798163</v>
      </c>
    </row>
    <row r="89" spans="1:9" x14ac:dyDescent="0.25">
      <c r="A89" s="4" t="s">
        <v>135</v>
      </c>
      <c r="B89" s="17">
        <v>108182673.764</v>
      </c>
      <c r="C89" s="18">
        <v>82440411.031000018</v>
      </c>
      <c r="D89" s="19">
        <v>25742262.73299998</v>
      </c>
      <c r="E89" s="20">
        <f>1-(C89/B89)</f>
        <v>0.23795180722891551</v>
      </c>
      <c r="F89" s="71">
        <v>93.294495753886892</v>
      </c>
      <c r="G89">
        <f>IF(F89&lt;'Tiers&amp;Savings'!$C$4,2,IF(F89&lt;'Tiers&amp;Savings'!$C$5,3,IF(F89&lt;'Tiers&amp;Savings'!$C$6,4,IF(F89&lt;'Tiers&amp;Savings'!$C$7,5,IF(F89&lt;'Tiers&amp;Savings'!$C$8,6,IF(F89&lt;'Tiers&amp;Savings'!$C$9,7,IF(F89&lt;'Tiers&amp;Savings'!$C$10,8,IF(F89&gt;'Tiers&amp;Savings'!$B$11,9,"ERROR"))))))))</f>
        <v>4</v>
      </c>
      <c r="H89" s="40">
        <f>VLOOKUP(G89,constd,5,FALSE)</f>
        <v>0.16</v>
      </c>
      <c r="I89" s="1">
        <f>B89*H89</f>
        <v>17309227.802239999</v>
      </c>
    </row>
    <row r="90" spans="1:9" x14ac:dyDescent="0.25">
      <c r="A90" s="4" t="s">
        <v>233</v>
      </c>
      <c r="B90" s="17">
        <v>915968361.29699993</v>
      </c>
      <c r="C90" s="18">
        <v>777155653.39499998</v>
      </c>
      <c r="D90" s="19">
        <v>138812707.90199995</v>
      </c>
      <c r="E90" s="20">
        <f>1-(C90/B90)</f>
        <v>0.15154749199573103</v>
      </c>
      <c r="F90" s="71">
        <v>93.506603711241993</v>
      </c>
      <c r="G90">
        <f>IF(F90&lt;'Tiers&amp;Savings'!$C$4,2,IF(F90&lt;'Tiers&amp;Savings'!$C$5,3,IF(F90&lt;'Tiers&amp;Savings'!$C$6,4,IF(F90&lt;'Tiers&amp;Savings'!$C$7,5,IF(F90&lt;'Tiers&amp;Savings'!$C$8,6,IF(F90&lt;'Tiers&amp;Savings'!$C$9,7,IF(F90&lt;'Tiers&amp;Savings'!$C$10,8,IF(F90&gt;'Tiers&amp;Savings'!$B$11,9,"ERROR"))))))))</f>
        <v>4</v>
      </c>
      <c r="H90" s="40">
        <f>VLOOKUP(G90,constd,5,FALSE)</f>
        <v>0.16</v>
      </c>
      <c r="I90" s="1">
        <f>B90*H90</f>
        <v>146554937.80752</v>
      </c>
    </row>
    <row r="91" spans="1:9" x14ac:dyDescent="0.25">
      <c r="A91" s="4" t="s">
        <v>279</v>
      </c>
      <c r="B91" s="17">
        <v>4000477969.2790003</v>
      </c>
      <c r="C91" s="18">
        <v>3830090258.1006999</v>
      </c>
      <c r="D91" s="19">
        <v>170387711.17830038</v>
      </c>
      <c r="E91" s="20">
        <f>1-(C91/B91)</f>
        <v>4.2591838397002646E-2</v>
      </c>
      <c r="F91" s="71">
        <v>94.152498022761748</v>
      </c>
      <c r="G91">
        <f>IF(F91&lt;'Tiers&amp;Savings'!$C$4,2,IF(F91&lt;'Tiers&amp;Savings'!$C$5,3,IF(F91&lt;'Tiers&amp;Savings'!$C$6,4,IF(F91&lt;'Tiers&amp;Savings'!$C$7,5,IF(F91&lt;'Tiers&amp;Savings'!$C$8,6,IF(F91&lt;'Tiers&amp;Savings'!$C$9,7,IF(F91&lt;'Tiers&amp;Savings'!$C$10,8,IF(F91&gt;'Tiers&amp;Savings'!$B$11,9,"ERROR"))))))))</f>
        <v>4</v>
      </c>
      <c r="H91" s="40">
        <f>VLOOKUP(G91,constd,5,FALSE)</f>
        <v>0.16</v>
      </c>
      <c r="I91" s="1">
        <f>B91*H91</f>
        <v>640076475.08464003</v>
      </c>
    </row>
    <row r="92" spans="1:9" x14ac:dyDescent="0.25">
      <c r="A92" s="4" t="s">
        <v>2</v>
      </c>
      <c r="B92" s="17">
        <v>52390500000</v>
      </c>
      <c r="C92" s="18">
        <v>46127500000</v>
      </c>
      <c r="D92" s="19">
        <v>6263000000</v>
      </c>
      <c r="E92" s="20">
        <f>1-(C92/B92)</f>
        <v>0.11954457392084439</v>
      </c>
      <c r="F92" s="71">
        <v>94.197890964009176</v>
      </c>
      <c r="G92">
        <f>IF(F92&lt;'Tiers&amp;Savings'!$C$4,2,IF(F92&lt;'Tiers&amp;Savings'!$C$5,3,IF(F92&lt;'Tiers&amp;Savings'!$C$6,4,IF(F92&lt;'Tiers&amp;Savings'!$C$7,5,IF(F92&lt;'Tiers&amp;Savings'!$C$8,6,IF(F92&lt;'Tiers&amp;Savings'!$C$9,7,IF(F92&lt;'Tiers&amp;Savings'!$C$10,8,IF(F92&gt;'Tiers&amp;Savings'!$B$11,9,"ERROR"))))))))</f>
        <v>4</v>
      </c>
      <c r="H92" s="40">
        <f>VLOOKUP(G92,constd,5,FALSE)</f>
        <v>0.16</v>
      </c>
      <c r="I92" s="1">
        <f>B92*H92</f>
        <v>8382480000</v>
      </c>
    </row>
    <row r="93" spans="1:9" x14ac:dyDescent="0.25">
      <c r="A93" s="4" t="s">
        <v>205</v>
      </c>
      <c r="B93" s="17">
        <v>583110000</v>
      </c>
      <c r="C93" s="18">
        <v>710650000</v>
      </c>
      <c r="D93" s="19">
        <v>-127540000</v>
      </c>
      <c r="E93" s="20">
        <f>1-(C93/B93)</f>
        <v>-0.2187237399461508</v>
      </c>
      <c r="F93" s="71">
        <v>94.520243587201406</v>
      </c>
      <c r="G93">
        <f>IF(F93&lt;'Tiers&amp;Savings'!$C$4,2,IF(F93&lt;'Tiers&amp;Savings'!$C$5,3,IF(F93&lt;'Tiers&amp;Savings'!$C$6,4,IF(F93&lt;'Tiers&amp;Savings'!$C$7,5,IF(F93&lt;'Tiers&amp;Savings'!$C$8,6,IF(F93&lt;'Tiers&amp;Savings'!$C$9,7,IF(F93&lt;'Tiers&amp;Savings'!$C$10,8,IF(F93&gt;'Tiers&amp;Savings'!$B$11,9,"ERROR"))))))))</f>
        <v>4</v>
      </c>
      <c r="H93" s="40">
        <f>VLOOKUP(G93,constd,5,FALSE)</f>
        <v>0.16</v>
      </c>
      <c r="I93" s="1">
        <f>B93*H93</f>
        <v>93297600</v>
      </c>
    </row>
    <row r="94" spans="1:9" x14ac:dyDescent="0.25">
      <c r="A94" s="4" t="s">
        <v>11</v>
      </c>
      <c r="B94" s="17">
        <v>1027679750.5779841</v>
      </c>
      <c r="C94" s="18">
        <v>871695210.32907593</v>
      </c>
      <c r="D94" s="19">
        <v>155984540.24890816</v>
      </c>
      <c r="E94" s="20">
        <f>1-(C94/B94)</f>
        <v>0.15178321861570188</v>
      </c>
      <c r="F94" s="71">
        <v>95.523640989399297</v>
      </c>
      <c r="G94">
        <f>IF(F94&lt;'Tiers&amp;Savings'!$C$4,2,IF(F94&lt;'Tiers&amp;Savings'!$C$5,3,IF(F94&lt;'Tiers&amp;Savings'!$C$6,4,IF(F94&lt;'Tiers&amp;Savings'!$C$7,5,IF(F94&lt;'Tiers&amp;Savings'!$C$8,6,IF(F94&lt;'Tiers&amp;Savings'!$C$9,7,IF(F94&lt;'Tiers&amp;Savings'!$C$10,8,IF(F94&gt;'Tiers&amp;Savings'!$B$11,9,"ERROR"))))))))</f>
        <v>5</v>
      </c>
      <c r="H94" s="40">
        <f>VLOOKUP(G94,constd,5,FALSE)</f>
        <v>0.2</v>
      </c>
      <c r="I94" s="1">
        <f>B94*H94</f>
        <v>205535950.11559683</v>
      </c>
    </row>
    <row r="95" spans="1:9" x14ac:dyDescent="0.25">
      <c r="A95" s="4" t="s">
        <v>229</v>
      </c>
      <c r="B95" s="17">
        <v>5817361333.4998808</v>
      </c>
      <c r="C95" s="18">
        <v>5468536077.490674</v>
      </c>
      <c r="D95" s="19">
        <v>348825256.00920677</v>
      </c>
      <c r="E95" s="20">
        <f>1-(C95/B95)</f>
        <v>5.9962796878450741E-2</v>
      </c>
      <c r="F95" s="71">
        <v>95.92164962055476</v>
      </c>
      <c r="G95">
        <f>IF(F95&lt;'Tiers&amp;Savings'!$C$4,2,IF(F95&lt;'Tiers&amp;Savings'!$C$5,3,IF(F95&lt;'Tiers&amp;Savings'!$C$6,4,IF(F95&lt;'Tiers&amp;Savings'!$C$7,5,IF(F95&lt;'Tiers&amp;Savings'!$C$8,6,IF(F95&lt;'Tiers&amp;Savings'!$C$9,7,IF(F95&lt;'Tiers&amp;Savings'!$C$10,8,IF(F95&gt;'Tiers&amp;Savings'!$B$11,9,"ERROR"))))))))</f>
        <v>5</v>
      </c>
      <c r="H95" s="40">
        <f>VLOOKUP(G95,constd,5,FALSE)</f>
        <v>0.2</v>
      </c>
      <c r="I95" s="1">
        <f>B95*H95</f>
        <v>1163472266.6999762</v>
      </c>
    </row>
    <row r="96" spans="1:9" x14ac:dyDescent="0.25">
      <c r="A96" s="4" t="s">
        <v>74</v>
      </c>
      <c r="B96" s="17">
        <v>5294000000</v>
      </c>
      <c r="C96" s="18">
        <v>4707000000</v>
      </c>
      <c r="D96" s="19">
        <v>587000000</v>
      </c>
      <c r="E96" s="20">
        <f>1-(C96/B96)</f>
        <v>0.1108802417831507</v>
      </c>
      <c r="F96" s="71">
        <v>95.9940849145881</v>
      </c>
      <c r="G96">
        <f>IF(F96&lt;'Tiers&amp;Savings'!$C$4,2,IF(F96&lt;'Tiers&amp;Savings'!$C$5,3,IF(F96&lt;'Tiers&amp;Savings'!$C$6,4,IF(F96&lt;'Tiers&amp;Savings'!$C$7,5,IF(F96&lt;'Tiers&amp;Savings'!$C$8,6,IF(F96&lt;'Tiers&amp;Savings'!$C$9,7,IF(F96&lt;'Tiers&amp;Savings'!$C$10,8,IF(F96&gt;'Tiers&amp;Savings'!$B$11,9,"ERROR"))))))))</f>
        <v>5</v>
      </c>
      <c r="H96" s="40">
        <f>VLOOKUP(G96,constd,5,FALSE)</f>
        <v>0.2</v>
      </c>
      <c r="I96" s="1">
        <f>B96*H96</f>
        <v>1058800000</v>
      </c>
    </row>
    <row r="97" spans="1:9" x14ac:dyDescent="0.25">
      <c r="A97" s="4" t="s">
        <v>281</v>
      </c>
      <c r="B97" s="17">
        <v>1350031788.6894302</v>
      </c>
      <c r="C97" s="18">
        <v>1268477693.53987</v>
      </c>
      <c r="D97" s="19">
        <v>81554095.149560213</v>
      </c>
      <c r="E97" s="20">
        <f>1-(C97/B97)</f>
        <v>6.0409018389656177E-2</v>
      </c>
      <c r="F97" s="71">
        <v>96.182627134003198</v>
      </c>
      <c r="G97">
        <f>IF(F97&lt;'Tiers&amp;Savings'!$C$4,2,IF(F97&lt;'Tiers&amp;Savings'!$C$5,3,IF(F97&lt;'Tiers&amp;Savings'!$C$6,4,IF(F97&lt;'Tiers&amp;Savings'!$C$7,5,IF(F97&lt;'Tiers&amp;Savings'!$C$8,6,IF(F97&lt;'Tiers&amp;Savings'!$C$9,7,IF(F97&lt;'Tiers&amp;Savings'!$C$10,8,IF(F97&gt;'Tiers&amp;Savings'!$B$11,9,"ERROR"))))))))</f>
        <v>5</v>
      </c>
      <c r="H97" s="40">
        <f>VLOOKUP(G97,constd,5,FALSE)</f>
        <v>0.2</v>
      </c>
      <c r="I97" s="1">
        <f>B97*H97</f>
        <v>270006357.73788607</v>
      </c>
    </row>
    <row r="98" spans="1:9" x14ac:dyDescent="0.25">
      <c r="A98" s="4" t="s">
        <v>213</v>
      </c>
      <c r="B98" s="17">
        <v>2984799071.3200002</v>
      </c>
      <c r="C98" s="18">
        <v>2983495665.6120005</v>
      </c>
      <c r="D98" s="19">
        <v>1303405.7079997063</v>
      </c>
      <c r="E98" s="20">
        <f>1-(C98/B98)</f>
        <v>4.3668122270734688E-4</v>
      </c>
      <c r="F98" s="71">
        <v>96.365069792098225</v>
      </c>
      <c r="G98">
        <f>IF(F98&lt;'Tiers&amp;Savings'!$C$4,2,IF(F98&lt;'Tiers&amp;Savings'!$C$5,3,IF(F98&lt;'Tiers&amp;Savings'!$C$6,4,IF(F98&lt;'Tiers&amp;Savings'!$C$7,5,IF(F98&lt;'Tiers&amp;Savings'!$C$8,6,IF(F98&lt;'Tiers&amp;Savings'!$C$9,7,IF(F98&lt;'Tiers&amp;Savings'!$C$10,8,IF(F98&gt;'Tiers&amp;Savings'!$B$11,9,"ERROR"))))))))</f>
        <v>5</v>
      </c>
      <c r="H98" s="40">
        <f>VLOOKUP(G98,constd,5,FALSE)</f>
        <v>0.2</v>
      </c>
      <c r="I98" s="1">
        <f>B98*H98</f>
        <v>596959814.26400006</v>
      </c>
    </row>
    <row r="99" spans="1:9" x14ac:dyDescent="0.25">
      <c r="A99" s="4" t="s">
        <v>231</v>
      </c>
      <c r="B99" s="17">
        <v>5165530597.0438805</v>
      </c>
      <c r="C99" s="18">
        <v>4670763054.221096</v>
      </c>
      <c r="D99" s="19">
        <v>494767542.82278442</v>
      </c>
      <c r="E99" s="20">
        <f>1-(C99/B99)</f>
        <v>9.5782520987472086E-2</v>
      </c>
      <c r="F99" s="71">
        <v>97.281987047430846</v>
      </c>
      <c r="G99">
        <f>IF(F99&lt;'Tiers&amp;Savings'!$C$4,2,IF(F99&lt;'Tiers&amp;Savings'!$C$5,3,IF(F99&lt;'Tiers&amp;Savings'!$C$6,4,IF(F99&lt;'Tiers&amp;Savings'!$C$7,5,IF(F99&lt;'Tiers&amp;Savings'!$C$8,6,IF(F99&lt;'Tiers&amp;Savings'!$C$9,7,IF(F99&lt;'Tiers&amp;Savings'!$C$10,8,IF(F99&gt;'Tiers&amp;Savings'!$B$11,9,"ERROR"))))))))</f>
        <v>5</v>
      </c>
      <c r="H99" s="40">
        <f>VLOOKUP(G99,constd,5,FALSE)</f>
        <v>0.2</v>
      </c>
      <c r="I99" s="1">
        <f>B99*H99</f>
        <v>1033106119.4087762</v>
      </c>
    </row>
    <row r="100" spans="1:9" x14ac:dyDescent="0.25">
      <c r="A100" s="4" t="s">
        <v>76</v>
      </c>
      <c r="B100" s="17">
        <v>6808665567.165</v>
      </c>
      <c r="C100" s="18">
        <v>6318910872.3840008</v>
      </c>
      <c r="D100" s="19">
        <v>489754694.78099918</v>
      </c>
      <c r="E100" s="20">
        <f>1-(C100/B100)</f>
        <v>7.1931083991385369E-2</v>
      </c>
      <c r="F100" s="71">
        <v>97.570431446841596</v>
      </c>
      <c r="G100">
        <f>IF(F100&lt;'Tiers&amp;Savings'!$C$4,2,IF(F100&lt;'Tiers&amp;Savings'!$C$5,3,IF(F100&lt;'Tiers&amp;Savings'!$C$6,4,IF(F100&lt;'Tiers&amp;Savings'!$C$7,5,IF(F100&lt;'Tiers&amp;Savings'!$C$8,6,IF(F100&lt;'Tiers&amp;Savings'!$C$9,7,IF(F100&lt;'Tiers&amp;Savings'!$C$10,8,IF(F100&gt;'Tiers&amp;Savings'!$B$11,9,"ERROR"))))))))</f>
        <v>5</v>
      </c>
      <c r="H100" s="40">
        <f>VLOOKUP(G100,constd,5,FALSE)</f>
        <v>0.2</v>
      </c>
      <c r="I100" s="1">
        <f>B100*H100</f>
        <v>1361733113.4330001</v>
      </c>
    </row>
    <row r="101" spans="1:9" x14ac:dyDescent="0.25">
      <c r="A101" s="4" t="s">
        <v>303</v>
      </c>
      <c r="B101" s="17">
        <v>1692179532.3500202</v>
      </c>
      <c r="C101" s="18">
        <v>1788496457.0186563</v>
      </c>
      <c r="D101" s="19">
        <v>-96316924.668636084</v>
      </c>
      <c r="E101" s="20">
        <f>1-(C101/B101)</f>
        <v>-5.6918856910457727E-2</v>
      </c>
      <c r="F101" s="71">
        <v>97.893462070086315</v>
      </c>
      <c r="G101">
        <f>IF(F101&lt;'Tiers&amp;Savings'!$C$4,2,IF(F101&lt;'Tiers&amp;Savings'!$C$5,3,IF(F101&lt;'Tiers&amp;Savings'!$C$6,4,IF(F101&lt;'Tiers&amp;Savings'!$C$7,5,IF(F101&lt;'Tiers&amp;Savings'!$C$8,6,IF(F101&lt;'Tiers&amp;Savings'!$C$9,7,IF(F101&lt;'Tiers&amp;Savings'!$C$10,8,IF(F101&gt;'Tiers&amp;Savings'!$B$11,9,"ERROR"))))))))</f>
        <v>5</v>
      </c>
      <c r="H101" s="40">
        <f>VLOOKUP(G101,constd,5,FALSE)</f>
        <v>0.2</v>
      </c>
      <c r="I101" s="1">
        <f>B101*H101</f>
        <v>338435906.47000408</v>
      </c>
    </row>
    <row r="102" spans="1:9" x14ac:dyDescent="0.25">
      <c r="A102" s="4" t="s">
        <v>38</v>
      </c>
      <c r="B102" s="17">
        <v>3064371989.7933998</v>
      </c>
      <c r="C102" s="18">
        <v>2956971359.4542003</v>
      </c>
      <c r="D102" s="19">
        <v>107400630.33919954</v>
      </c>
      <c r="E102" s="20">
        <f>1-(C102/B102)</f>
        <v>3.5048169966610532E-2</v>
      </c>
      <c r="F102" s="71">
        <v>98.001015989286273</v>
      </c>
      <c r="G102">
        <f>IF(F102&lt;'Tiers&amp;Savings'!$C$4,2,IF(F102&lt;'Tiers&amp;Savings'!$C$5,3,IF(F102&lt;'Tiers&amp;Savings'!$C$6,4,IF(F102&lt;'Tiers&amp;Savings'!$C$7,5,IF(F102&lt;'Tiers&amp;Savings'!$C$8,6,IF(F102&lt;'Tiers&amp;Savings'!$C$9,7,IF(F102&lt;'Tiers&amp;Savings'!$C$10,8,IF(F102&gt;'Tiers&amp;Savings'!$B$11,9,"ERROR"))))))))</f>
        <v>5</v>
      </c>
      <c r="H102" s="40">
        <f>VLOOKUP(G102,constd,5,FALSE)</f>
        <v>0.2</v>
      </c>
      <c r="I102" s="1">
        <f>B102*H102</f>
        <v>612874397.95868003</v>
      </c>
    </row>
    <row r="103" spans="1:9" x14ac:dyDescent="0.25">
      <c r="A103" s="4" t="s">
        <v>217</v>
      </c>
      <c r="B103" s="17">
        <v>1160826157.6018801</v>
      </c>
      <c r="C103" s="18">
        <v>1028941051.0379001</v>
      </c>
      <c r="D103" s="19">
        <v>131885106.56397998</v>
      </c>
      <c r="E103" s="20">
        <f>1-(C103/B103)</f>
        <v>0.11361314155466473</v>
      </c>
      <c r="F103" s="71">
        <v>98.181489207628317</v>
      </c>
      <c r="G103">
        <f>IF(F103&lt;'Tiers&amp;Savings'!$C$4,2,IF(F103&lt;'Tiers&amp;Savings'!$C$5,3,IF(F103&lt;'Tiers&amp;Savings'!$C$6,4,IF(F103&lt;'Tiers&amp;Savings'!$C$7,5,IF(F103&lt;'Tiers&amp;Savings'!$C$8,6,IF(F103&lt;'Tiers&amp;Savings'!$C$9,7,IF(F103&lt;'Tiers&amp;Savings'!$C$10,8,IF(F103&gt;'Tiers&amp;Savings'!$B$11,9,"ERROR"))))))))</f>
        <v>5</v>
      </c>
      <c r="H103" s="40">
        <f>VLOOKUP(G103,constd,5,FALSE)</f>
        <v>0.2</v>
      </c>
      <c r="I103" s="1">
        <f>B103*H103</f>
        <v>232165231.52037603</v>
      </c>
    </row>
    <row r="104" spans="1:9" x14ac:dyDescent="0.25">
      <c r="A104" s="4" t="s">
        <v>277</v>
      </c>
      <c r="B104" s="17">
        <v>591013025.72125006</v>
      </c>
      <c r="C104" s="18">
        <v>547632425.24474001</v>
      </c>
      <c r="D104" s="19">
        <v>43380600.476510048</v>
      </c>
      <c r="E104" s="20">
        <f>1-(C104/B104)</f>
        <v>7.3400413507925588E-2</v>
      </c>
      <c r="F104" s="71">
        <v>98.244970220807019</v>
      </c>
      <c r="G104">
        <f>IF(F104&lt;'Tiers&amp;Savings'!$C$4,2,IF(F104&lt;'Tiers&amp;Savings'!$C$5,3,IF(F104&lt;'Tiers&amp;Savings'!$C$6,4,IF(F104&lt;'Tiers&amp;Savings'!$C$7,5,IF(F104&lt;'Tiers&amp;Savings'!$C$8,6,IF(F104&lt;'Tiers&amp;Savings'!$C$9,7,IF(F104&lt;'Tiers&amp;Savings'!$C$10,8,IF(F104&gt;'Tiers&amp;Savings'!$B$11,9,"ERROR"))))))))</f>
        <v>5</v>
      </c>
      <c r="H104" s="40">
        <f>VLOOKUP(G104,constd,5,FALSE)</f>
        <v>0.2</v>
      </c>
      <c r="I104" s="1">
        <f>B104*H104</f>
        <v>118202605.14425002</v>
      </c>
    </row>
    <row r="105" spans="1:9" x14ac:dyDescent="0.25">
      <c r="A105" s="4" t="s">
        <v>333</v>
      </c>
      <c r="B105" s="17">
        <v>559456000</v>
      </c>
      <c r="C105" s="18">
        <v>511830000</v>
      </c>
      <c r="D105" s="19">
        <v>47626000</v>
      </c>
      <c r="E105" s="20">
        <f>1-(C105/B105)</f>
        <v>8.5129125436137931E-2</v>
      </c>
      <c r="F105" s="71">
        <v>98.566668955702411</v>
      </c>
      <c r="G105">
        <f>IF(F105&lt;'Tiers&amp;Savings'!$C$4,2,IF(F105&lt;'Tiers&amp;Savings'!$C$5,3,IF(F105&lt;'Tiers&amp;Savings'!$C$6,4,IF(F105&lt;'Tiers&amp;Savings'!$C$7,5,IF(F105&lt;'Tiers&amp;Savings'!$C$8,6,IF(F105&lt;'Tiers&amp;Savings'!$C$9,7,IF(F105&lt;'Tiers&amp;Savings'!$C$10,8,IF(F105&gt;'Tiers&amp;Savings'!$B$11,9,"ERROR"))))))))</f>
        <v>5</v>
      </c>
      <c r="H105" s="40">
        <f>VLOOKUP(G105,constd,5,FALSE)</f>
        <v>0.2</v>
      </c>
      <c r="I105" s="1">
        <f>B105*H105</f>
        <v>111891200</v>
      </c>
    </row>
    <row r="106" spans="1:9" x14ac:dyDescent="0.25">
      <c r="A106" s="4" t="s">
        <v>287</v>
      </c>
      <c r="B106" s="17">
        <v>4434609825.4710999</v>
      </c>
      <c r="C106" s="18">
        <v>4283056326.7734003</v>
      </c>
      <c r="D106" s="19">
        <v>151553498.69769955</v>
      </c>
      <c r="E106" s="20">
        <f>1-(C106/B106)</f>
        <v>3.417515963348583E-2</v>
      </c>
      <c r="F106" s="71">
        <v>99.00272208876811</v>
      </c>
      <c r="G106">
        <f>IF(F106&lt;'Tiers&amp;Savings'!$C$4,2,IF(F106&lt;'Tiers&amp;Savings'!$C$5,3,IF(F106&lt;'Tiers&amp;Savings'!$C$6,4,IF(F106&lt;'Tiers&amp;Savings'!$C$7,5,IF(F106&lt;'Tiers&amp;Savings'!$C$8,6,IF(F106&lt;'Tiers&amp;Savings'!$C$9,7,IF(F106&lt;'Tiers&amp;Savings'!$C$10,8,IF(F106&gt;'Tiers&amp;Savings'!$B$11,9,"ERROR"))))))))</f>
        <v>5</v>
      </c>
      <c r="H106" s="40">
        <f>VLOOKUP(G106,constd,5,FALSE)</f>
        <v>0.2</v>
      </c>
      <c r="I106" s="1">
        <f>B106*H106</f>
        <v>886921965.09422004</v>
      </c>
    </row>
    <row r="107" spans="1:9" x14ac:dyDescent="0.25">
      <c r="A107" s="4" t="s">
        <v>306</v>
      </c>
      <c r="B107" s="17">
        <v>7135207799.1902409</v>
      </c>
      <c r="C107" s="18">
        <v>6864125480.0404005</v>
      </c>
      <c r="D107" s="19">
        <v>271082319.14984035</v>
      </c>
      <c r="E107" s="20">
        <f>1-(C107/B107)</f>
        <v>3.7992210847819341E-2</v>
      </c>
      <c r="F107" s="71">
        <v>99.150693575788267</v>
      </c>
      <c r="G107">
        <f>IF(F107&lt;'Tiers&amp;Savings'!$C$4,2,IF(F107&lt;'Tiers&amp;Savings'!$C$5,3,IF(F107&lt;'Tiers&amp;Savings'!$C$6,4,IF(F107&lt;'Tiers&amp;Savings'!$C$7,5,IF(F107&lt;'Tiers&amp;Savings'!$C$8,6,IF(F107&lt;'Tiers&amp;Savings'!$C$9,7,IF(F107&lt;'Tiers&amp;Savings'!$C$10,8,IF(F107&gt;'Tiers&amp;Savings'!$B$11,9,"ERROR"))))))))</f>
        <v>5</v>
      </c>
      <c r="H107" s="40">
        <f>VLOOKUP(G107,constd,5,FALSE)</f>
        <v>0.2</v>
      </c>
      <c r="I107" s="1">
        <f>B107*H107</f>
        <v>1427041559.8380482</v>
      </c>
    </row>
    <row r="108" spans="1:9" x14ac:dyDescent="0.25">
      <c r="A108" s="4" t="s">
        <v>61</v>
      </c>
      <c r="B108" s="17">
        <v>3462200000</v>
      </c>
      <c r="C108" s="18">
        <v>3321100000</v>
      </c>
      <c r="D108" s="19">
        <v>141100000</v>
      </c>
      <c r="E108" s="20">
        <f>1-(C108/B108)</f>
        <v>4.075443359713482E-2</v>
      </c>
      <c r="F108" s="71">
        <v>99.22391410467138</v>
      </c>
      <c r="G108">
        <f>IF(F108&lt;'Tiers&amp;Savings'!$C$4,2,IF(F108&lt;'Tiers&amp;Savings'!$C$5,3,IF(F108&lt;'Tiers&amp;Savings'!$C$6,4,IF(F108&lt;'Tiers&amp;Savings'!$C$7,5,IF(F108&lt;'Tiers&amp;Savings'!$C$8,6,IF(F108&lt;'Tiers&amp;Savings'!$C$9,7,IF(F108&lt;'Tiers&amp;Savings'!$C$10,8,IF(F108&gt;'Tiers&amp;Savings'!$B$11,9,"ERROR"))))))))</f>
        <v>5</v>
      </c>
      <c r="H108" s="40">
        <f>VLOOKUP(G108,constd,5,FALSE)</f>
        <v>0.2</v>
      </c>
      <c r="I108" s="1">
        <f>B108*H108</f>
        <v>692440000</v>
      </c>
    </row>
    <row r="109" spans="1:9" x14ac:dyDescent="0.25">
      <c r="A109" s="4" t="s">
        <v>84</v>
      </c>
      <c r="B109" s="17">
        <v>2857000141.6506004</v>
      </c>
      <c r="C109" s="18">
        <v>2756214295.2795005</v>
      </c>
      <c r="D109" s="19">
        <v>100785846.37109995</v>
      </c>
      <c r="E109" s="20">
        <f>1-(C109/B109)</f>
        <v>3.5276808321357711E-2</v>
      </c>
      <c r="F109" s="71">
        <v>99.249571355040658</v>
      </c>
      <c r="G109">
        <f>IF(F109&lt;'Tiers&amp;Savings'!$C$4,2,IF(F109&lt;'Tiers&amp;Savings'!$C$5,3,IF(F109&lt;'Tiers&amp;Savings'!$C$6,4,IF(F109&lt;'Tiers&amp;Savings'!$C$7,5,IF(F109&lt;'Tiers&amp;Savings'!$C$8,6,IF(F109&lt;'Tiers&amp;Savings'!$C$9,7,IF(F109&lt;'Tiers&amp;Savings'!$C$10,8,IF(F109&gt;'Tiers&amp;Savings'!$B$11,9,"ERROR"))))))))</f>
        <v>5</v>
      </c>
      <c r="H109" s="40">
        <f>VLOOKUP(G109,constd,5,FALSE)</f>
        <v>0.2</v>
      </c>
      <c r="I109" s="1">
        <f>B109*H109</f>
        <v>571400028.33012009</v>
      </c>
    </row>
    <row r="110" spans="1:9" x14ac:dyDescent="0.25">
      <c r="A110" s="4" t="s">
        <v>244</v>
      </c>
      <c r="B110" s="17">
        <v>1642615000</v>
      </c>
      <c r="C110" s="18">
        <v>1199514000</v>
      </c>
      <c r="D110" s="19">
        <v>443101000</v>
      </c>
      <c r="E110" s="20">
        <f>1-(C110/B110)</f>
        <v>0.26975341148108356</v>
      </c>
      <c r="F110" s="71">
        <v>100.06052115063747</v>
      </c>
      <c r="G110">
        <f>IF(F110&lt;'Tiers&amp;Savings'!$C$4,2,IF(F110&lt;'Tiers&amp;Savings'!$C$5,3,IF(F110&lt;'Tiers&amp;Savings'!$C$6,4,IF(F110&lt;'Tiers&amp;Savings'!$C$7,5,IF(F110&lt;'Tiers&amp;Savings'!$C$8,6,IF(F110&lt;'Tiers&amp;Savings'!$C$9,7,IF(F110&lt;'Tiers&amp;Savings'!$C$10,8,IF(F110&gt;'Tiers&amp;Savings'!$B$11,9,"ERROR"))))))))</f>
        <v>5</v>
      </c>
      <c r="H110" s="40">
        <f>VLOOKUP(G110,constd,5,FALSE)</f>
        <v>0.2</v>
      </c>
      <c r="I110" s="1">
        <f>B110*H110</f>
        <v>328523000</v>
      </c>
    </row>
    <row r="111" spans="1:9" x14ac:dyDescent="0.25">
      <c r="A111" s="4" t="s">
        <v>54</v>
      </c>
      <c r="B111" s="17">
        <v>2438968604.4665704</v>
      </c>
      <c r="C111" s="18">
        <v>2305516152.5387201</v>
      </c>
      <c r="D111" s="19">
        <v>133452451.92785025</v>
      </c>
      <c r="E111" s="20">
        <f>1-(C111/B111)</f>
        <v>5.4716756781310716E-2</v>
      </c>
      <c r="F111" s="71">
        <v>100.22157077137264</v>
      </c>
      <c r="G111">
        <f>IF(F111&lt;'Tiers&amp;Savings'!$C$4,2,IF(F111&lt;'Tiers&amp;Savings'!$C$5,3,IF(F111&lt;'Tiers&amp;Savings'!$C$6,4,IF(F111&lt;'Tiers&amp;Savings'!$C$7,5,IF(F111&lt;'Tiers&amp;Savings'!$C$8,6,IF(F111&lt;'Tiers&amp;Savings'!$C$9,7,IF(F111&lt;'Tiers&amp;Savings'!$C$10,8,IF(F111&gt;'Tiers&amp;Savings'!$B$11,9,"ERROR"))))))))</f>
        <v>5</v>
      </c>
      <c r="H111" s="40">
        <f>VLOOKUP(G111,constd,5,FALSE)</f>
        <v>0.2</v>
      </c>
      <c r="I111" s="1">
        <f>B111*H111</f>
        <v>487793720.89331412</v>
      </c>
    </row>
    <row r="112" spans="1:9" x14ac:dyDescent="0.25">
      <c r="A112" s="4" t="s">
        <v>72</v>
      </c>
      <c r="B112" s="17">
        <v>2045660752</v>
      </c>
      <c r="C112" s="18">
        <v>1803744576</v>
      </c>
      <c r="D112" s="19">
        <v>241916176</v>
      </c>
      <c r="E112" s="20">
        <f>1-(C112/B112)</f>
        <v>0.11825820863184844</v>
      </c>
      <c r="F112" s="71">
        <v>100.30563421091443</v>
      </c>
      <c r="G112">
        <f>IF(F112&lt;'Tiers&amp;Savings'!$C$4,2,IF(F112&lt;'Tiers&amp;Savings'!$C$5,3,IF(F112&lt;'Tiers&amp;Savings'!$C$6,4,IF(F112&lt;'Tiers&amp;Savings'!$C$7,5,IF(F112&lt;'Tiers&amp;Savings'!$C$8,6,IF(F112&lt;'Tiers&amp;Savings'!$C$9,7,IF(F112&lt;'Tiers&amp;Savings'!$C$10,8,IF(F112&gt;'Tiers&amp;Savings'!$B$11,9,"ERROR"))))))))</f>
        <v>5</v>
      </c>
      <c r="H112" s="40">
        <f>VLOOKUP(G112,constd,5,FALSE)</f>
        <v>0.2</v>
      </c>
      <c r="I112" s="1">
        <f>B112*H112</f>
        <v>409132150.40000004</v>
      </c>
    </row>
    <row r="113" spans="1:9" x14ac:dyDescent="0.25">
      <c r="A113" s="4" t="s">
        <v>242</v>
      </c>
      <c r="B113" s="17">
        <v>1149290000</v>
      </c>
      <c r="C113" s="18">
        <v>990960000</v>
      </c>
      <c r="D113" s="19">
        <v>158330000</v>
      </c>
      <c r="E113" s="20">
        <f>1-(C113/B113)</f>
        <v>0.1377633147421452</v>
      </c>
      <c r="F113" s="71">
        <v>100.34794009379254</v>
      </c>
      <c r="G113">
        <f>IF(F113&lt;'Tiers&amp;Savings'!$C$4,2,IF(F113&lt;'Tiers&amp;Savings'!$C$5,3,IF(F113&lt;'Tiers&amp;Savings'!$C$6,4,IF(F113&lt;'Tiers&amp;Savings'!$C$7,5,IF(F113&lt;'Tiers&amp;Savings'!$C$8,6,IF(F113&lt;'Tiers&amp;Savings'!$C$9,7,IF(F113&lt;'Tiers&amp;Savings'!$C$10,8,IF(F113&gt;'Tiers&amp;Savings'!$B$11,9,"ERROR"))))))))</f>
        <v>5</v>
      </c>
      <c r="H113" s="40">
        <f>VLOOKUP(G113,constd,5,FALSE)</f>
        <v>0.2</v>
      </c>
      <c r="I113" s="1">
        <f>B113*H113</f>
        <v>229858000</v>
      </c>
    </row>
    <row r="114" spans="1:9" x14ac:dyDescent="0.25">
      <c r="A114" s="4" t="s">
        <v>262</v>
      </c>
      <c r="B114" s="17">
        <v>2481549000</v>
      </c>
      <c r="C114" s="18">
        <v>2226323000</v>
      </c>
      <c r="D114" s="19">
        <v>255226000</v>
      </c>
      <c r="E114" s="20">
        <f>1-(C114/B114)</f>
        <v>0.10284947023008617</v>
      </c>
      <c r="F114" s="71">
        <v>100.3566359108069</v>
      </c>
      <c r="G114">
        <f>IF(F114&lt;'Tiers&amp;Savings'!$C$4,2,IF(F114&lt;'Tiers&amp;Savings'!$C$5,3,IF(F114&lt;'Tiers&amp;Savings'!$C$6,4,IF(F114&lt;'Tiers&amp;Savings'!$C$7,5,IF(F114&lt;'Tiers&amp;Savings'!$C$8,6,IF(F114&lt;'Tiers&amp;Savings'!$C$9,7,IF(F114&lt;'Tiers&amp;Savings'!$C$10,8,IF(F114&gt;'Tiers&amp;Savings'!$B$11,9,"ERROR"))))))))</f>
        <v>5</v>
      </c>
      <c r="H114" s="40">
        <f>VLOOKUP(G114,constd,5,FALSE)</f>
        <v>0.2</v>
      </c>
      <c r="I114" s="1">
        <f>B114*H114</f>
        <v>496309800</v>
      </c>
    </row>
    <row r="115" spans="1:9" x14ac:dyDescent="0.25">
      <c r="A115" s="4" t="s">
        <v>271</v>
      </c>
      <c r="B115" s="17">
        <v>328279000</v>
      </c>
      <c r="C115" s="18">
        <v>312936000</v>
      </c>
      <c r="D115" s="19">
        <v>15343000</v>
      </c>
      <c r="E115" s="20">
        <f>1-(C115/B115)</f>
        <v>4.6737683494832094E-2</v>
      </c>
      <c r="F115" s="71">
        <v>100.64323278003322</v>
      </c>
      <c r="G115">
        <f>IF(F115&lt;'Tiers&amp;Savings'!$C$4,2,IF(F115&lt;'Tiers&amp;Savings'!$C$5,3,IF(F115&lt;'Tiers&amp;Savings'!$C$6,4,IF(F115&lt;'Tiers&amp;Savings'!$C$7,5,IF(F115&lt;'Tiers&amp;Savings'!$C$8,6,IF(F115&lt;'Tiers&amp;Savings'!$C$9,7,IF(F115&lt;'Tiers&amp;Savings'!$C$10,8,IF(F115&gt;'Tiers&amp;Savings'!$B$11,9,"ERROR"))))))))</f>
        <v>5</v>
      </c>
      <c r="H115" s="40">
        <f>VLOOKUP(G115,constd,5,FALSE)</f>
        <v>0.2</v>
      </c>
      <c r="I115" s="1">
        <f>B115*H115</f>
        <v>65655800</v>
      </c>
    </row>
    <row r="116" spans="1:9" x14ac:dyDescent="0.25">
      <c r="A116" s="5" t="s">
        <v>155</v>
      </c>
      <c r="B116" s="21">
        <v>372523331</v>
      </c>
      <c r="C116" s="22">
        <v>326265848</v>
      </c>
      <c r="D116" s="23">
        <v>46257483</v>
      </c>
      <c r="E116" s="24">
        <f>1-(C116/B116)</f>
        <v>0.12417338499531461</v>
      </c>
      <c r="F116" s="71">
        <v>100.88660294823926</v>
      </c>
      <c r="G116">
        <f>IF(F116&lt;'Tiers&amp;Savings'!$C$4,2,IF(F116&lt;'Tiers&amp;Savings'!$C$5,3,IF(F116&lt;'Tiers&amp;Savings'!$C$6,4,IF(F116&lt;'Tiers&amp;Savings'!$C$7,5,IF(F116&lt;'Tiers&amp;Savings'!$C$8,6,IF(F116&lt;'Tiers&amp;Savings'!$C$9,7,IF(F116&lt;'Tiers&amp;Savings'!$C$10,8,IF(F116&gt;'Tiers&amp;Savings'!$B$11,9,"ERROR"))))))))</f>
        <v>5</v>
      </c>
      <c r="H116" s="40">
        <f>VLOOKUP(G116,constd,5,FALSE)</f>
        <v>0.2</v>
      </c>
      <c r="I116" s="1">
        <f>B116*H116</f>
        <v>74504666.200000003</v>
      </c>
    </row>
    <row r="117" spans="1:9" x14ac:dyDescent="0.25">
      <c r="A117" s="4" t="s">
        <v>40</v>
      </c>
      <c r="B117" s="17">
        <v>823925360.98174393</v>
      </c>
      <c r="C117" s="18">
        <v>712822441.5089401</v>
      </c>
      <c r="D117" s="19">
        <v>111102919.47280383</v>
      </c>
      <c r="E117" s="20">
        <f>1-(C117/B117)</f>
        <v>0.13484585465413967</v>
      </c>
      <c r="F117" s="71">
        <v>101.393984741686</v>
      </c>
      <c r="G117">
        <f>IF(F117&lt;'Tiers&amp;Savings'!$C$4,2,IF(F117&lt;'Tiers&amp;Savings'!$C$5,3,IF(F117&lt;'Tiers&amp;Savings'!$C$6,4,IF(F117&lt;'Tiers&amp;Savings'!$C$7,5,IF(F117&lt;'Tiers&amp;Savings'!$C$8,6,IF(F117&lt;'Tiers&amp;Savings'!$C$9,7,IF(F117&lt;'Tiers&amp;Savings'!$C$10,8,IF(F117&gt;'Tiers&amp;Savings'!$B$11,9,"ERROR"))))))))</f>
        <v>5</v>
      </c>
      <c r="H117" s="40">
        <f>VLOOKUP(G117,constd,5,FALSE)</f>
        <v>0.2</v>
      </c>
      <c r="I117" s="1">
        <f>B117*H117</f>
        <v>164785072.19634879</v>
      </c>
    </row>
    <row r="118" spans="1:9" x14ac:dyDescent="0.25">
      <c r="A118" s="4" t="s">
        <v>250</v>
      </c>
      <c r="B118" s="17">
        <v>499483000</v>
      </c>
      <c r="C118" s="18">
        <v>447407000</v>
      </c>
      <c r="D118" s="19">
        <v>52076000</v>
      </c>
      <c r="E118" s="20">
        <f>1-(C118/B118)</f>
        <v>0.10425980463799567</v>
      </c>
      <c r="F118" s="71">
        <v>102.8579443476183</v>
      </c>
      <c r="G118">
        <f>IF(F118&lt;'Tiers&amp;Savings'!$C$4,2,IF(F118&lt;'Tiers&amp;Savings'!$C$5,3,IF(F118&lt;'Tiers&amp;Savings'!$C$6,4,IF(F118&lt;'Tiers&amp;Savings'!$C$7,5,IF(F118&lt;'Tiers&amp;Savings'!$C$8,6,IF(F118&lt;'Tiers&amp;Savings'!$C$9,7,IF(F118&lt;'Tiers&amp;Savings'!$C$10,8,IF(F118&gt;'Tiers&amp;Savings'!$B$11,9,"ERROR"))))))))</f>
        <v>5</v>
      </c>
      <c r="H118" s="40">
        <f>VLOOKUP(G118,constd,5,FALSE)</f>
        <v>0.2</v>
      </c>
      <c r="I118" s="1">
        <f>B118*H118</f>
        <v>99896600</v>
      </c>
    </row>
    <row r="119" spans="1:9" x14ac:dyDescent="0.25">
      <c r="A119" s="4" t="s">
        <v>289</v>
      </c>
      <c r="B119" s="17">
        <v>1612133642.5111501</v>
      </c>
      <c r="C119" s="18">
        <v>1485957452.9482102</v>
      </c>
      <c r="D119" s="19">
        <v>126176189.56293988</v>
      </c>
      <c r="E119" s="20">
        <f>1-(C119/B119)</f>
        <v>7.826658177444934E-2</v>
      </c>
      <c r="F119" s="71">
        <v>102.89113061594203</v>
      </c>
      <c r="G119">
        <f>IF(F119&lt;'Tiers&amp;Savings'!$C$4,2,IF(F119&lt;'Tiers&amp;Savings'!$C$5,3,IF(F119&lt;'Tiers&amp;Savings'!$C$6,4,IF(F119&lt;'Tiers&amp;Savings'!$C$7,5,IF(F119&lt;'Tiers&amp;Savings'!$C$8,6,IF(F119&lt;'Tiers&amp;Savings'!$C$9,7,IF(F119&lt;'Tiers&amp;Savings'!$C$10,8,IF(F119&gt;'Tiers&amp;Savings'!$B$11,9,"ERROR"))))))))</f>
        <v>5</v>
      </c>
      <c r="H119" s="40">
        <f>VLOOKUP(G119,constd,5,FALSE)</f>
        <v>0.2</v>
      </c>
      <c r="I119" s="1">
        <f>B119*H119</f>
        <v>322426728.50223005</v>
      </c>
    </row>
    <row r="120" spans="1:9" x14ac:dyDescent="0.25">
      <c r="A120" s="4" t="s">
        <v>256</v>
      </c>
      <c r="B120" s="17">
        <v>8454736635.7982006</v>
      </c>
      <c r="C120" s="18">
        <v>8067103778.2390003</v>
      </c>
      <c r="D120" s="19">
        <v>387632857.55920029</v>
      </c>
      <c r="E120" s="20">
        <f>1-(C120/B120)</f>
        <v>4.5848010914724902E-2</v>
      </c>
      <c r="F120" s="71">
        <v>103.63035597884722</v>
      </c>
      <c r="G120">
        <f>IF(F120&lt;'Tiers&amp;Savings'!$C$4,2,IF(F120&lt;'Tiers&amp;Savings'!$C$5,3,IF(F120&lt;'Tiers&amp;Savings'!$C$6,4,IF(F120&lt;'Tiers&amp;Savings'!$C$7,5,IF(F120&lt;'Tiers&amp;Savings'!$C$8,6,IF(F120&lt;'Tiers&amp;Savings'!$C$9,7,IF(F120&lt;'Tiers&amp;Savings'!$C$10,8,IF(F120&gt;'Tiers&amp;Savings'!$B$11,9,"ERROR"))))))))</f>
        <v>5</v>
      </c>
      <c r="H120" s="40">
        <f>VLOOKUP(G120,constd,5,FALSE)</f>
        <v>0.2</v>
      </c>
      <c r="I120" s="1">
        <f>B120*H120</f>
        <v>1690947327.1596403</v>
      </c>
    </row>
    <row r="121" spans="1:9" x14ac:dyDescent="0.25">
      <c r="A121" s="4" t="s">
        <v>318</v>
      </c>
      <c r="B121" s="17">
        <v>2041957742.8383105</v>
      </c>
      <c r="C121" s="18">
        <v>2084064264.2352502</v>
      </c>
      <c r="D121" s="19">
        <v>-42106521.396939754</v>
      </c>
      <c r="E121" s="20">
        <f>1-(C121/B121)</f>
        <v>-2.0620662471894313E-2</v>
      </c>
      <c r="F121" s="71">
        <v>104.18739983028934</v>
      </c>
      <c r="G121">
        <f>IF(F121&lt;'Tiers&amp;Savings'!$C$4,2,IF(F121&lt;'Tiers&amp;Savings'!$C$5,3,IF(F121&lt;'Tiers&amp;Savings'!$C$6,4,IF(F121&lt;'Tiers&amp;Savings'!$C$7,5,IF(F121&lt;'Tiers&amp;Savings'!$C$8,6,IF(F121&lt;'Tiers&amp;Savings'!$C$9,7,IF(F121&lt;'Tiers&amp;Savings'!$C$10,8,IF(F121&gt;'Tiers&amp;Savings'!$B$11,9,"ERROR"))))))))</f>
        <v>5</v>
      </c>
      <c r="H121" s="40">
        <f>VLOOKUP(G121,constd,5,FALSE)</f>
        <v>0.2</v>
      </c>
      <c r="I121" s="1">
        <f>B121*H121</f>
        <v>408391548.56766212</v>
      </c>
    </row>
    <row r="122" spans="1:9" x14ac:dyDescent="0.25">
      <c r="A122" s="4" t="s">
        <v>83</v>
      </c>
      <c r="B122" s="17">
        <v>2641791566.6884503</v>
      </c>
      <c r="C122" s="18">
        <v>2210783322.2755723</v>
      </c>
      <c r="D122" s="19">
        <v>431008244.41287804</v>
      </c>
      <c r="E122" s="20">
        <f>1-(C122/B122)</f>
        <v>0.16314998118990787</v>
      </c>
      <c r="F122" s="71">
        <v>104.2074806773408</v>
      </c>
      <c r="G122">
        <f>IF(F122&lt;'Tiers&amp;Savings'!$C$4,2,IF(F122&lt;'Tiers&amp;Savings'!$C$5,3,IF(F122&lt;'Tiers&amp;Savings'!$C$6,4,IF(F122&lt;'Tiers&amp;Savings'!$C$7,5,IF(F122&lt;'Tiers&amp;Savings'!$C$8,6,IF(F122&lt;'Tiers&amp;Savings'!$C$9,7,IF(F122&lt;'Tiers&amp;Savings'!$C$10,8,IF(F122&gt;'Tiers&amp;Savings'!$B$11,9,"ERROR"))))))))</f>
        <v>5</v>
      </c>
      <c r="H122" s="40">
        <f>VLOOKUP(G122,constd,5,FALSE)</f>
        <v>0.2</v>
      </c>
      <c r="I122" s="1">
        <f>B122*H122</f>
        <v>528358313.33769011</v>
      </c>
    </row>
    <row r="123" spans="1:9" x14ac:dyDescent="0.25">
      <c r="A123" s="4" t="s">
        <v>141</v>
      </c>
      <c r="B123" s="17">
        <v>832612930</v>
      </c>
      <c r="C123" s="18">
        <v>742476980</v>
      </c>
      <c r="D123" s="19">
        <v>90135950</v>
      </c>
      <c r="E123" s="20">
        <f>1-(C123/B123)</f>
        <v>0.10825672620769888</v>
      </c>
      <c r="F123" s="71">
        <v>104.36460903749506</v>
      </c>
      <c r="G123">
        <f>IF(F123&lt;'Tiers&amp;Savings'!$C$4,2,IF(F123&lt;'Tiers&amp;Savings'!$C$5,3,IF(F123&lt;'Tiers&amp;Savings'!$C$6,4,IF(F123&lt;'Tiers&amp;Savings'!$C$7,5,IF(F123&lt;'Tiers&amp;Savings'!$C$8,6,IF(F123&lt;'Tiers&amp;Savings'!$C$9,7,IF(F123&lt;'Tiers&amp;Savings'!$C$10,8,IF(F123&gt;'Tiers&amp;Savings'!$B$11,9,"ERROR"))))))))</f>
        <v>5</v>
      </c>
      <c r="H123" s="40">
        <f>VLOOKUP(G123,constd,5,FALSE)</f>
        <v>0.2</v>
      </c>
      <c r="I123" s="1">
        <f>B123*H123</f>
        <v>166522586</v>
      </c>
    </row>
    <row r="124" spans="1:9" x14ac:dyDescent="0.25">
      <c r="A124" s="4" t="s">
        <v>156</v>
      </c>
      <c r="B124" s="17">
        <v>1524360000</v>
      </c>
      <c r="C124" s="18">
        <v>1440570000</v>
      </c>
      <c r="D124" s="19">
        <v>83790000</v>
      </c>
      <c r="E124" s="20">
        <f>1-(C124/B124)</f>
        <v>5.4967330551838112E-2</v>
      </c>
      <c r="F124" s="71">
        <v>104.60172470779122</v>
      </c>
      <c r="G124">
        <f>IF(F124&lt;'Tiers&amp;Savings'!$C$4,2,IF(F124&lt;'Tiers&amp;Savings'!$C$5,3,IF(F124&lt;'Tiers&amp;Savings'!$C$6,4,IF(F124&lt;'Tiers&amp;Savings'!$C$7,5,IF(F124&lt;'Tiers&amp;Savings'!$C$8,6,IF(F124&lt;'Tiers&amp;Savings'!$C$9,7,IF(F124&lt;'Tiers&amp;Savings'!$C$10,8,IF(F124&gt;'Tiers&amp;Savings'!$B$11,9,"ERROR"))))))))</f>
        <v>5</v>
      </c>
      <c r="H124" s="40">
        <f>VLOOKUP(G124,constd,5,FALSE)</f>
        <v>0.2</v>
      </c>
      <c r="I124" s="1">
        <f>B124*H124</f>
        <v>304872000</v>
      </c>
    </row>
    <row r="125" spans="1:9" x14ac:dyDescent="0.25">
      <c r="A125" s="4" t="s">
        <v>295</v>
      </c>
      <c r="B125" s="17">
        <v>2086631973.4800103</v>
      </c>
      <c r="C125" s="18">
        <v>1856580866.0180101</v>
      </c>
      <c r="D125" s="19">
        <v>230051107.46200013</v>
      </c>
      <c r="E125" s="20">
        <f>1-(C125/B125)</f>
        <v>0.11024996759650396</v>
      </c>
      <c r="F125" s="71">
        <v>105.032335963964</v>
      </c>
      <c r="G125">
        <f>IF(F125&lt;'Tiers&amp;Savings'!$C$4,2,IF(F125&lt;'Tiers&amp;Savings'!$C$5,3,IF(F125&lt;'Tiers&amp;Savings'!$C$6,4,IF(F125&lt;'Tiers&amp;Savings'!$C$7,5,IF(F125&lt;'Tiers&amp;Savings'!$C$8,6,IF(F125&lt;'Tiers&amp;Savings'!$C$9,7,IF(F125&lt;'Tiers&amp;Savings'!$C$10,8,IF(F125&gt;'Tiers&amp;Savings'!$B$11,9,"ERROR"))))))))</f>
        <v>5</v>
      </c>
      <c r="H125" s="40">
        <f>VLOOKUP(G125,constd,5,FALSE)</f>
        <v>0.2</v>
      </c>
      <c r="I125" s="1">
        <f>B125*H125</f>
        <v>417326394.69600207</v>
      </c>
    </row>
    <row r="126" spans="1:9" x14ac:dyDescent="0.25">
      <c r="A126" s="4" t="s">
        <v>151</v>
      </c>
      <c r="B126" s="17">
        <v>6988111948.0139008</v>
      </c>
      <c r="C126" s="18">
        <v>6765555423.3729019</v>
      </c>
      <c r="D126" s="19">
        <v>222556524.64099884</v>
      </c>
      <c r="E126" s="20">
        <f>1-(C126/B126)</f>
        <v>3.1847876264239239E-2</v>
      </c>
      <c r="F126" s="71">
        <v>105.07058288999897</v>
      </c>
      <c r="G126">
        <f>IF(F126&lt;'Tiers&amp;Savings'!$C$4,2,IF(F126&lt;'Tiers&amp;Savings'!$C$5,3,IF(F126&lt;'Tiers&amp;Savings'!$C$6,4,IF(F126&lt;'Tiers&amp;Savings'!$C$7,5,IF(F126&lt;'Tiers&amp;Savings'!$C$8,6,IF(F126&lt;'Tiers&amp;Savings'!$C$9,7,IF(F126&lt;'Tiers&amp;Savings'!$C$10,8,IF(F126&gt;'Tiers&amp;Savings'!$B$11,9,"ERROR"))))))))</f>
        <v>5</v>
      </c>
      <c r="H126" s="40">
        <f>VLOOKUP(G126,constd,5,FALSE)</f>
        <v>0.2</v>
      </c>
      <c r="I126" s="1">
        <f>B126*H126</f>
        <v>1397622389.6027803</v>
      </c>
    </row>
    <row r="127" spans="1:9" x14ac:dyDescent="0.25">
      <c r="A127" s="4" t="s">
        <v>81</v>
      </c>
      <c r="B127" s="17">
        <v>36046000000</v>
      </c>
      <c r="C127" s="18">
        <v>31608300000</v>
      </c>
      <c r="D127" s="19">
        <v>4437700000</v>
      </c>
      <c r="E127" s="20">
        <f>1-(C127/B127)</f>
        <v>0.12311213449481218</v>
      </c>
      <c r="F127" s="71">
        <v>105.65917389693701</v>
      </c>
      <c r="G127">
        <f>IF(F127&lt;'Tiers&amp;Savings'!$C$4,2,IF(F127&lt;'Tiers&amp;Savings'!$C$5,3,IF(F127&lt;'Tiers&amp;Savings'!$C$6,4,IF(F127&lt;'Tiers&amp;Savings'!$C$7,5,IF(F127&lt;'Tiers&amp;Savings'!$C$8,6,IF(F127&lt;'Tiers&amp;Savings'!$C$9,7,IF(F127&lt;'Tiers&amp;Savings'!$C$10,8,IF(F127&gt;'Tiers&amp;Savings'!$B$11,9,"ERROR"))))))))</f>
        <v>5</v>
      </c>
      <c r="H127" s="40">
        <f>VLOOKUP(G127,constd,5,FALSE)</f>
        <v>0.2</v>
      </c>
      <c r="I127" s="1">
        <f>B127*H127</f>
        <v>7209200000</v>
      </c>
    </row>
    <row r="128" spans="1:9" x14ac:dyDescent="0.25">
      <c r="A128" s="4" t="s">
        <v>150</v>
      </c>
      <c r="B128" s="17">
        <v>800300880.25481009</v>
      </c>
      <c r="C128" s="18">
        <v>646691259.0527401</v>
      </c>
      <c r="D128" s="19">
        <v>153609621.20207</v>
      </c>
      <c r="E128" s="20">
        <f>1-(C128/B128)</f>
        <v>0.19193983786842994</v>
      </c>
      <c r="F128" s="71">
        <v>106.48520623377296</v>
      </c>
      <c r="G128">
        <f>IF(F128&lt;'Tiers&amp;Savings'!$C$4,2,IF(F128&lt;'Tiers&amp;Savings'!$C$5,3,IF(F128&lt;'Tiers&amp;Savings'!$C$6,4,IF(F128&lt;'Tiers&amp;Savings'!$C$7,5,IF(F128&lt;'Tiers&amp;Savings'!$C$8,6,IF(F128&lt;'Tiers&amp;Savings'!$C$9,7,IF(F128&lt;'Tiers&amp;Savings'!$C$10,8,IF(F128&gt;'Tiers&amp;Savings'!$B$11,9,"ERROR"))))))))</f>
        <v>5</v>
      </c>
      <c r="H128" s="40">
        <f>VLOOKUP(G128,constd,5,FALSE)</f>
        <v>0.2</v>
      </c>
      <c r="I128" s="1">
        <f>B128*H128</f>
        <v>160060176.05096203</v>
      </c>
    </row>
    <row r="129" spans="1:9" x14ac:dyDescent="0.25">
      <c r="A129" s="4" t="s">
        <v>118</v>
      </c>
      <c r="B129" s="17">
        <v>4625134351.2595005</v>
      </c>
      <c r="C129" s="18">
        <v>4059907512.8239002</v>
      </c>
      <c r="D129" s="19">
        <v>565226838.43560028</v>
      </c>
      <c r="E129" s="20">
        <f>1-(C129/B129)</f>
        <v>0.12220765830979152</v>
      </c>
      <c r="F129" s="71">
        <v>106.66834632200114</v>
      </c>
      <c r="G129">
        <f>IF(F129&lt;'Tiers&amp;Savings'!$C$4,2,IF(F129&lt;'Tiers&amp;Savings'!$C$5,3,IF(F129&lt;'Tiers&amp;Savings'!$C$6,4,IF(F129&lt;'Tiers&amp;Savings'!$C$7,5,IF(F129&lt;'Tiers&amp;Savings'!$C$8,6,IF(F129&lt;'Tiers&amp;Savings'!$C$9,7,IF(F129&lt;'Tiers&amp;Savings'!$C$10,8,IF(F129&gt;'Tiers&amp;Savings'!$B$11,9,"ERROR"))))))))</f>
        <v>5</v>
      </c>
      <c r="H129" s="40">
        <f>VLOOKUP(G129,constd,5,FALSE)</f>
        <v>0.2</v>
      </c>
      <c r="I129" s="1">
        <f>B129*H129</f>
        <v>925026870.2519002</v>
      </c>
    </row>
    <row r="130" spans="1:9" x14ac:dyDescent="0.25">
      <c r="A130" s="4" t="s">
        <v>238</v>
      </c>
      <c r="B130" s="17">
        <v>5435000000</v>
      </c>
      <c r="C130" s="18">
        <v>4853000000</v>
      </c>
      <c r="D130" s="19">
        <v>582000000</v>
      </c>
      <c r="E130" s="20">
        <f>1-(C130/B130)</f>
        <v>0.10708371665133398</v>
      </c>
      <c r="F130" s="71">
        <v>106.7057154503253</v>
      </c>
      <c r="G130">
        <f>IF(F130&lt;'Tiers&amp;Savings'!$C$4,2,IF(F130&lt;'Tiers&amp;Savings'!$C$5,3,IF(F130&lt;'Tiers&amp;Savings'!$C$6,4,IF(F130&lt;'Tiers&amp;Savings'!$C$7,5,IF(F130&lt;'Tiers&amp;Savings'!$C$8,6,IF(F130&lt;'Tiers&amp;Savings'!$C$9,7,IF(F130&lt;'Tiers&amp;Savings'!$C$10,8,IF(F130&gt;'Tiers&amp;Savings'!$B$11,9,"ERROR"))))))))</f>
        <v>5</v>
      </c>
      <c r="H130" s="40">
        <f>VLOOKUP(G130,constd,5,FALSE)</f>
        <v>0.2</v>
      </c>
      <c r="I130" s="1">
        <f>B130*H130</f>
        <v>1087000000</v>
      </c>
    </row>
    <row r="131" spans="1:9" x14ac:dyDescent="0.25">
      <c r="A131" s="4" t="s">
        <v>278</v>
      </c>
      <c r="B131" s="17">
        <v>4090256554.4460397</v>
      </c>
      <c r="C131" s="18">
        <v>3834059128.4815602</v>
      </c>
      <c r="D131" s="19">
        <v>256197425.96447945</v>
      </c>
      <c r="E131" s="20">
        <f>1-(C131/B131)</f>
        <v>6.2636028462810578E-2</v>
      </c>
      <c r="F131" s="71">
        <v>106.93438430012561</v>
      </c>
      <c r="G131">
        <f>IF(F131&lt;'Tiers&amp;Savings'!$C$4,2,IF(F131&lt;'Tiers&amp;Savings'!$C$5,3,IF(F131&lt;'Tiers&amp;Savings'!$C$6,4,IF(F131&lt;'Tiers&amp;Savings'!$C$7,5,IF(F131&lt;'Tiers&amp;Savings'!$C$8,6,IF(F131&lt;'Tiers&amp;Savings'!$C$9,7,IF(F131&lt;'Tiers&amp;Savings'!$C$10,8,IF(F131&gt;'Tiers&amp;Savings'!$B$11,9,"ERROR"))))))))</f>
        <v>5</v>
      </c>
      <c r="H131" s="40">
        <f>VLOOKUP(G131,constd,5,FALSE)</f>
        <v>0.2</v>
      </c>
      <c r="I131" s="1">
        <f>B131*H131</f>
        <v>818051310.88920796</v>
      </c>
    </row>
    <row r="132" spans="1:9" x14ac:dyDescent="0.25">
      <c r="A132" s="4" t="s">
        <v>335</v>
      </c>
      <c r="B132" s="17">
        <v>6839188070.3320904</v>
      </c>
      <c r="C132" s="18">
        <v>6346086881.3957996</v>
      </c>
      <c r="D132" s="19">
        <v>493101188.93629074</v>
      </c>
      <c r="E132" s="20">
        <f>1-(C132/B132)</f>
        <v>7.2099375520221276E-2</v>
      </c>
      <c r="F132" s="71">
        <v>107.11154324968224</v>
      </c>
      <c r="G132">
        <f>IF(F132&lt;'Tiers&amp;Savings'!$C$4,2,IF(F132&lt;'Tiers&amp;Savings'!$C$5,3,IF(F132&lt;'Tiers&amp;Savings'!$C$6,4,IF(F132&lt;'Tiers&amp;Savings'!$C$7,5,IF(F132&lt;'Tiers&amp;Savings'!$C$8,6,IF(F132&lt;'Tiers&amp;Savings'!$C$9,7,IF(F132&lt;'Tiers&amp;Savings'!$C$10,8,IF(F132&gt;'Tiers&amp;Savings'!$B$11,9,"ERROR"))))))))</f>
        <v>5</v>
      </c>
      <c r="H132" s="40">
        <f>VLOOKUP(G132,constd,5,FALSE)</f>
        <v>0.2</v>
      </c>
      <c r="I132" s="1">
        <f>B132*H132</f>
        <v>1367837614.0664182</v>
      </c>
    </row>
    <row r="133" spans="1:9" x14ac:dyDescent="0.25">
      <c r="A133" s="4" t="s">
        <v>163</v>
      </c>
      <c r="B133" s="17">
        <v>8209272755.8391018</v>
      </c>
      <c r="C133" s="18">
        <v>7888634951.6711006</v>
      </c>
      <c r="D133" s="19">
        <v>320637804.16800117</v>
      </c>
      <c r="E133" s="20">
        <f>1-(C133/B133)</f>
        <v>3.9058003516808215E-2</v>
      </c>
      <c r="F133" s="71">
        <v>107.13314295102448</v>
      </c>
      <c r="G133">
        <f>IF(F133&lt;'Tiers&amp;Savings'!$C$4,2,IF(F133&lt;'Tiers&amp;Savings'!$C$5,3,IF(F133&lt;'Tiers&amp;Savings'!$C$6,4,IF(F133&lt;'Tiers&amp;Savings'!$C$7,5,IF(F133&lt;'Tiers&amp;Savings'!$C$8,6,IF(F133&lt;'Tiers&amp;Savings'!$C$9,7,IF(F133&lt;'Tiers&amp;Savings'!$C$10,8,IF(F133&gt;'Tiers&amp;Savings'!$B$11,9,"ERROR"))))))))</f>
        <v>5</v>
      </c>
      <c r="H133" s="40">
        <f>VLOOKUP(G133,constd,5,FALSE)</f>
        <v>0.2</v>
      </c>
      <c r="I133" s="1">
        <f>B133*H133</f>
        <v>1641854551.1678205</v>
      </c>
    </row>
    <row r="134" spans="1:9" x14ac:dyDescent="0.25">
      <c r="A134" s="4" t="s">
        <v>97</v>
      </c>
      <c r="B134" s="17">
        <v>7006662669.7530107</v>
      </c>
      <c r="C134" s="18">
        <v>5966662221.2827311</v>
      </c>
      <c r="D134" s="19">
        <v>1040000448.4702797</v>
      </c>
      <c r="E134" s="20">
        <f>1-(C134/B134)</f>
        <v>0.14843021528064237</v>
      </c>
      <c r="F134" s="71">
        <v>107.36096213043479</v>
      </c>
      <c r="G134">
        <f>IF(F134&lt;'Tiers&amp;Savings'!$C$4,2,IF(F134&lt;'Tiers&amp;Savings'!$C$5,3,IF(F134&lt;'Tiers&amp;Savings'!$C$6,4,IF(F134&lt;'Tiers&amp;Savings'!$C$7,5,IF(F134&lt;'Tiers&amp;Savings'!$C$8,6,IF(F134&lt;'Tiers&amp;Savings'!$C$9,7,IF(F134&lt;'Tiers&amp;Savings'!$C$10,8,IF(F134&gt;'Tiers&amp;Savings'!$B$11,9,"ERROR"))))))))</f>
        <v>5</v>
      </c>
      <c r="H134" s="40">
        <f>VLOOKUP(G134,constd,5,FALSE)</f>
        <v>0.2</v>
      </c>
      <c r="I134" s="1">
        <f>B134*H134</f>
        <v>1401332533.9506023</v>
      </c>
    </row>
    <row r="135" spans="1:9" x14ac:dyDescent="0.25">
      <c r="A135" s="4" t="s">
        <v>128</v>
      </c>
      <c r="B135" s="17">
        <v>2747943838.72405</v>
      </c>
      <c r="C135" s="18">
        <v>2399416292.7144003</v>
      </c>
      <c r="D135" s="19">
        <v>348527546.00964975</v>
      </c>
      <c r="E135" s="20">
        <f>1-(C135/B135)</f>
        <v>0.12683212120211351</v>
      </c>
      <c r="F135" s="71">
        <v>107.50367234314548</v>
      </c>
      <c r="G135">
        <f>IF(F135&lt;'Tiers&amp;Savings'!$C$4,2,IF(F135&lt;'Tiers&amp;Savings'!$C$5,3,IF(F135&lt;'Tiers&amp;Savings'!$C$6,4,IF(F135&lt;'Tiers&amp;Savings'!$C$7,5,IF(F135&lt;'Tiers&amp;Savings'!$C$8,6,IF(F135&lt;'Tiers&amp;Savings'!$C$9,7,IF(F135&lt;'Tiers&amp;Savings'!$C$10,8,IF(F135&gt;'Tiers&amp;Savings'!$B$11,9,"ERROR"))))))))</f>
        <v>5</v>
      </c>
      <c r="H135" s="40">
        <f>VLOOKUP(G135,constd,5,FALSE)</f>
        <v>0.2</v>
      </c>
      <c r="I135" s="1">
        <f>B135*H135</f>
        <v>549588767.74480999</v>
      </c>
    </row>
    <row r="136" spans="1:9" x14ac:dyDescent="0.25">
      <c r="A136" s="4" t="s">
        <v>193</v>
      </c>
      <c r="B136" s="17">
        <v>8801191648.5274105</v>
      </c>
      <c r="C136" s="18">
        <v>7285565423.1508503</v>
      </c>
      <c r="D136" s="19">
        <v>1515626225.3765602</v>
      </c>
      <c r="E136" s="20">
        <f>1-(C136/B136)</f>
        <v>0.17220693354974836</v>
      </c>
      <c r="F136" s="71">
        <v>107.80000814119198</v>
      </c>
      <c r="G136">
        <f>IF(F136&lt;'Tiers&amp;Savings'!$C$4,2,IF(F136&lt;'Tiers&amp;Savings'!$C$5,3,IF(F136&lt;'Tiers&amp;Savings'!$C$6,4,IF(F136&lt;'Tiers&amp;Savings'!$C$7,5,IF(F136&lt;'Tiers&amp;Savings'!$C$8,6,IF(F136&lt;'Tiers&amp;Savings'!$C$9,7,IF(F136&lt;'Tiers&amp;Savings'!$C$10,8,IF(F136&gt;'Tiers&amp;Savings'!$B$11,9,"ERROR"))))))))</f>
        <v>5</v>
      </c>
      <c r="H136" s="40">
        <f>VLOOKUP(G136,constd,5,FALSE)</f>
        <v>0.2</v>
      </c>
      <c r="I136" s="1">
        <f>B136*H136</f>
        <v>1760238329.7054822</v>
      </c>
    </row>
    <row r="137" spans="1:9" x14ac:dyDescent="0.25">
      <c r="A137" s="4" t="s">
        <v>92</v>
      </c>
      <c r="B137" s="17">
        <v>1091834544</v>
      </c>
      <c r="C137" s="18">
        <v>993603394</v>
      </c>
      <c r="D137" s="19">
        <v>98231150</v>
      </c>
      <c r="E137" s="20">
        <f>1-(C137/B137)</f>
        <v>8.9968897338716158E-2</v>
      </c>
      <c r="F137" s="71">
        <v>108.49031195121783</v>
      </c>
      <c r="G137">
        <f>IF(F137&lt;'Tiers&amp;Savings'!$C$4,2,IF(F137&lt;'Tiers&amp;Savings'!$C$5,3,IF(F137&lt;'Tiers&amp;Savings'!$C$6,4,IF(F137&lt;'Tiers&amp;Savings'!$C$7,5,IF(F137&lt;'Tiers&amp;Savings'!$C$8,6,IF(F137&lt;'Tiers&amp;Savings'!$C$9,7,IF(F137&lt;'Tiers&amp;Savings'!$C$10,8,IF(F137&gt;'Tiers&amp;Savings'!$B$11,9,"ERROR"))))))))</f>
        <v>5</v>
      </c>
      <c r="H137" s="40">
        <f>VLOOKUP(G137,constd,5,FALSE)</f>
        <v>0.2</v>
      </c>
      <c r="I137" s="1">
        <f>B137*H137</f>
        <v>218366908.80000001</v>
      </c>
    </row>
    <row r="138" spans="1:9" x14ac:dyDescent="0.25">
      <c r="A138" s="4" t="s">
        <v>47</v>
      </c>
      <c r="B138" s="17">
        <v>16337538846.926001</v>
      </c>
      <c r="C138" s="18">
        <v>15992788037.16</v>
      </c>
      <c r="D138" s="19">
        <v>344750809.76600075</v>
      </c>
      <c r="E138" s="20">
        <f>1-(C138/B138)</f>
        <v>2.1101759144760535E-2</v>
      </c>
      <c r="F138" s="71">
        <v>108.57841131939624</v>
      </c>
      <c r="G138">
        <f>IF(F138&lt;'Tiers&amp;Savings'!$C$4,2,IF(F138&lt;'Tiers&amp;Savings'!$C$5,3,IF(F138&lt;'Tiers&amp;Savings'!$C$6,4,IF(F138&lt;'Tiers&amp;Savings'!$C$7,5,IF(F138&lt;'Tiers&amp;Savings'!$C$8,6,IF(F138&lt;'Tiers&amp;Savings'!$C$9,7,IF(F138&lt;'Tiers&amp;Savings'!$C$10,8,IF(F138&gt;'Tiers&amp;Savings'!$B$11,9,"ERROR"))))))))</f>
        <v>5</v>
      </c>
      <c r="H138" s="40">
        <f>VLOOKUP(G138,constd,5,FALSE)</f>
        <v>0.2</v>
      </c>
      <c r="I138" s="1">
        <f>B138*H138</f>
        <v>3267507769.3852005</v>
      </c>
    </row>
    <row r="139" spans="1:9" x14ac:dyDescent="0.25">
      <c r="A139" s="4" t="s">
        <v>65</v>
      </c>
      <c r="B139" s="17">
        <v>678601000</v>
      </c>
      <c r="C139" s="18">
        <v>551722000</v>
      </c>
      <c r="D139" s="19">
        <v>126879000</v>
      </c>
      <c r="E139" s="20">
        <f>1-(C139/B139)</f>
        <v>0.18697143092922053</v>
      </c>
      <c r="F139" s="71">
        <v>108.60974428269128</v>
      </c>
      <c r="G139">
        <f>IF(F139&lt;'Tiers&amp;Savings'!$C$4,2,IF(F139&lt;'Tiers&amp;Savings'!$C$5,3,IF(F139&lt;'Tiers&amp;Savings'!$C$6,4,IF(F139&lt;'Tiers&amp;Savings'!$C$7,5,IF(F139&lt;'Tiers&amp;Savings'!$C$8,6,IF(F139&lt;'Tiers&amp;Savings'!$C$9,7,IF(F139&lt;'Tiers&amp;Savings'!$C$10,8,IF(F139&gt;'Tiers&amp;Savings'!$B$11,9,"ERROR"))))))))</f>
        <v>5</v>
      </c>
      <c r="H139" s="40">
        <f>VLOOKUP(G139,constd,5,FALSE)</f>
        <v>0.2</v>
      </c>
      <c r="I139" s="1">
        <f>B139*H139</f>
        <v>135720200</v>
      </c>
    </row>
    <row r="140" spans="1:9" x14ac:dyDescent="0.25">
      <c r="A140" s="4" t="s">
        <v>108</v>
      </c>
      <c r="B140" s="17">
        <v>7506541568.3708992</v>
      </c>
      <c r="C140" s="18">
        <v>7116888431.9643002</v>
      </c>
      <c r="D140" s="19">
        <v>389653136.40659904</v>
      </c>
      <c r="E140" s="20">
        <f>1-(C140/B140)</f>
        <v>5.1908476474494925E-2</v>
      </c>
      <c r="F140" s="71">
        <v>109.00442617926198</v>
      </c>
      <c r="G140">
        <f>IF(F140&lt;'Tiers&amp;Savings'!$C$4,2,IF(F140&lt;'Tiers&amp;Savings'!$C$5,3,IF(F140&lt;'Tiers&amp;Savings'!$C$6,4,IF(F140&lt;'Tiers&amp;Savings'!$C$7,5,IF(F140&lt;'Tiers&amp;Savings'!$C$8,6,IF(F140&lt;'Tiers&amp;Savings'!$C$9,7,IF(F140&lt;'Tiers&amp;Savings'!$C$10,8,IF(F140&gt;'Tiers&amp;Savings'!$B$11,9,"ERROR"))))))))</f>
        <v>5</v>
      </c>
      <c r="H140" s="40">
        <f>VLOOKUP(G140,constd,5,FALSE)</f>
        <v>0.2</v>
      </c>
      <c r="I140" s="1">
        <f>B140*H140</f>
        <v>1501308313.67418</v>
      </c>
    </row>
    <row r="141" spans="1:9" x14ac:dyDescent="0.25">
      <c r="A141" s="4" t="s">
        <v>105</v>
      </c>
      <c r="B141" s="17">
        <v>3605871891.1820002</v>
      </c>
      <c r="C141" s="18">
        <v>3247435321.4820004</v>
      </c>
      <c r="D141" s="19">
        <v>358436569.69999981</v>
      </c>
      <c r="E141" s="20">
        <f>1-(C141/B141)</f>
        <v>9.9403578528826975E-2</v>
      </c>
      <c r="F141" s="71">
        <v>109.22319676020251</v>
      </c>
      <c r="G141">
        <f>IF(F141&lt;'Tiers&amp;Savings'!$C$4,2,IF(F141&lt;'Tiers&amp;Savings'!$C$5,3,IF(F141&lt;'Tiers&amp;Savings'!$C$6,4,IF(F141&lt;'Tiers&amp;Savings'!$C$7,5,IF(F141&lt;'Tiers&amp;Savings'!$C$8,6,IF(F141&lt;'Tiers&amp;Savings'!$C$9,7,IF(F141&lt;'Tiers&amp;Savings'!$C$10,8,IF(F141&gt;'Tiers&amp;Savings'!$B$11,9,"ERROR"))))))))</f>
        <v>5</v>
      </c>
      <c r="H141" s="40">
        <f>VLOOKUP(G141,constd,5,FALSE)</f>
        <v>0.2</v>
      </c>
      <c r="I141" s="1">
        <f>B141*H141</f>
        <v>721174378.23640013</v>
      </c>
    </row>
    <row r="142" spans="1:9" x14ac:dyDescent="0.25">
      <c r="A142" s="4" t="s">
        <v>275</v>
      </c>
      <c r="B142" s="17">
        <v>1064566387.55181</v>
      </c>
      <c r="C142" s="18">
        <v>977942044.19813013</v>
      </c>
      <c r="D142" s="19">
        <v>86624343.353679895</v>
      </c>
      <c r="E142" s="20">
        <f>1-(C142/B142)</f>
        <v>8.137054143977851E-2</v>
      </c>
      <c r="F142" s="71">
        <v>109.30477935998798</v>
      </c>
      <c r="G142">
        <f>IF(F142&lt;'Tiers&amp;Savings'!$C$4,2,IF(F142&lt;'Tiers&amp;Savings'!$C$5,3,IF(F142&lt;'Tiers&amp;Savings'!$C$6,4,IF(F142&lt;'Tiers&amp;Savings'!$C$7,5,IF(F142&lt;'Tiers&amp;Savings'!$C$8,6,IF(F142&lt;'Tiers&amp;Savings'!$C$9,7,IF(F142&lt;'Tiers&amp;Savings'!$C$10,8,IF(F142&gt;'Tiers&amp;Savings'!$B$11,9,"ERROR"))))))))</f>
        <v>5</v>
      </c>
      <c r="H142" s="40">
        <f>VLOOKUP(G142,constd,5,FALSE)</f>
        <v>0.2</v>
      </c>
      <c r="I142" s="1">
        <f>B142*H142</f>
        <v>212913277.51036203</v>
      </c>
    </row>
    <row r="143" spans="1:9" x14ac:dyDescent="0.25">
      <c r="A143" s="4" t="s">
        <v>327</v>
      </c>
      <c r="B143" s="17">
        <v>2952148758.3346</v>
      </c>
      <c r="C143" s="18">
        <v>2752858025.5814004</v>
      </c>
      <c r="D143" s="19">
        <v>199290732.75319958</v>
      </c>
      <c r="E143" s="20">
        <f>1-(C143/B143)</f>
        <v>6.7507008984745709E-2</v>
      </c>
      <c r="F143" s="71">
        <v>109.35437482099613</v>
      </c>
      <c r="G143">
        <f>IF(F143&lt;'Tiers&amp;Savings'!$C$4,2,IF(F143&lt;'Tiers&amp;Savings'!$C$5,3,IF(F143&lt;'Tiers&amp;Savings'!$C$6,4,IF(F143&lt;'Tiers&amp;Savings'!$C$7,5,IF(F143&lt;'Tiers&amp;Savings'!$C$8,6,IF(F143&lt;'Tiers&amp;Savings'!$C$9,7,IF(F143&lt;'Tiers&amp;Savings'!$C$10,8,IF(F143&gt;'Tiers&amp;Savings'!$B$11,9,"ERROR"))))))))</f>
        <v>5</v>
      </c>
      <c r="H143" s="40">
        <f>VLOOKUP(G143,constd,5,FALSE)</f>
        <v>0.2</v>
      </c>
      <c r="I143" s="1">
        <f>B143*H143</f>
        <v>590429751.66692007</v>
      </c>
    </row>
    <row r="144" spans="1:9" x14ac:dyDescent="0.25">
      <c r="A144" s="4" t="s">
        <v>207</v>
      </c>
      <c r="B144" s="17">
        <v>1200433997.1888602</v>
      </c>
      <c r="C144" s="18">
        <v>1043760837.8406699</v>
      </c>
      <c r="D144" s="19">
        <v>156673159.34819031</v>
      </c>
      <c r="E144" s="20">
        <f>1-(C144/B144)</f>
        <v>0.13051376395127323</v>
      </c>
      <c r="F144" s="71">
        <v>109.36057730209774</v>
      </c>
      <c r="G144">
        <f>IF(F144&lt;'Tiers&amp;Savings'!$C$4,2,IF(F144&lt;'Tiers&amp;Savings'!$C$5,3,IF(F144&lt;'Tiers&amp;Savings'!$C$6,4,IF(F144&lt;'Tiers&amp;Savings'!$C$7,5,IF(F144&lt;'Tiers&amp;Savings'!$C$8,6,IF(F144&lt;'Tiers&amp;Savings'!$C$9,7,IF(F144&lt;'Tiers&amp;Savings'!$C$10,8,IF(F144&gt;'Tiers&amp;Savings'!$B$11,9,"ERROR"))))))))</f>
        <v>5</v>
      </c>
      <c r="H144" s="40">
        <f>VLOOKUP(G144,constd,5,FALSE)</f>
        <v>0.2</v>
      </c>
      <c r="I144" s="1">
        <f>B144*H144</f>
        <v>240086799.43777204</v>
      </c>
    </row>
    <row r="145" spans="1:9" x14ac:dyDescent="0.25">
      <c r="A145" s="4" t="s">
        <v>394</v>
      </c>
      <c r="B145" s="17">
        <v>3906665343.4457002</v>
      </c>
      <c r="C145" s="18">
        <v>3703464393.5685005</v>
      </c>
      <c r="D145" s="19">
        <v>203200949.87719965</v>
      </c>
      <c r="E145" s="20">
        <f>1-(C145/B145)</f>
        <v>5.2013912637312143E-2</v>
      </c>
      <c r="F145" s="71">
        <v>111.03521941210651</v>
      </c>
      <c r="G145">
        <f>IF(F145&lt;'Tiers&amp;Savings'!$C$4,2,IF(F145&lt;'Tiers&amp;Savings'!$C$5,3,IF(F145&lt;'Tiers&amp;Savings'!$C$6,4,IF(F145&lt;'Tiers&amp;Savings'!$C$7,5,IF(F145&lt;'Tiers&amp;Savings'!$C$8,6,IF(F145&lt;'Tiers&amp;Savings'!$C$9,7,IF(F145&lt;'Tiers&amp;Savings'!$C$10,8,IF(F145&gt;'Tiers&amp;Savings'!$B$11,9,"ERROR"))))))))</f>
        <v>6</v>
      </c>
      <c r="H145" s="40">
        <f>VLOOKUP(G145,constd,5,FALSE)</f>
        <v>0.24</v>
      </c>
      <c r="I145" s="1">
        <f>B145*H145</f>
        <v>937599682.42696798</v>
      </c>
    </row>
    <row r="146" spans="1:9" x14ac:dyDescent="0.25">
      <c r="A146" s="4" t="s">
        <v>152</v>
      </c>
      <c r="B146" s="17">
        <v>266135894.48798004</v>
      </c>
      <c r="C146" s="18">
        <v>256898006.53253004</v>
      </c>
      <c r="D146" s="19">
        <v>9237887.9554499984</v>
      </c>
      <c r="E146" s="20">
        <f>1-(C146/B146)</f>
        <v>3.4711168793006286E-2</v>
      </c>
      <c r="F146" s="71">
        <v>111.03741570652171</v>
      </c>
      <c r="G146">
        <f>IF(F146&lt;'Tiers&amp;Savings'!$C$4,2,IF(F146&lt;'Tiers&amp;Savings'!$C$5,3,IF(F146&lt;'Tiers&amp;Savings'!$C$6,4,IF(F146&lt;'Tiers&amp;Savings'!$C$7,5,IF(F146&lt;'Tiers&amp;Savings'!$C$8,6,IF(F146&lt;'Tiers&amp;Savings'!$C$9,7,IF(F146&lt;'Tiers&amp;Savings'!$C$10,8,IF(F146&gt;'Tiers&amp;Savings'!$B$11,9,"ERROR"))))))))</f>
        <v>6</v>
      </c>
      <c r="H146" s="40">
        <f>VLOOKUP(G146,constd,5,FALSE)</f>
        <v>0.24</v>
      </c>
      <c r="I146" s="1">
        <f>B146*H146</f>
        <v>63872614.677115209</v>
      </c>
    </row>
    <row r="147" spans="1:9" x14ac:dyDescent="0.25">
      <c r="A147" s="4" t="s">
        <v>133</v>
      </c>
      <c r="B147" s="17">
        <v>4896569393.5290003</v>
      </c>
      <c r="C147" s="18">
        <v>4632303886.2320004</v>
      </c>
      <c r="D147" s="19">
        <v>264265507.29699993</v>
      </c>
      <c r="E147" s="20">
        <f>1-(C147/B147)</f>
        <v>5.3969521527916453E-2</v>
      </c>
      <c r="F147" s="71">
        <v>111.11448252358821</v>
      </c>
      <c r="G147">
        <f>IF(F147&lt;'Tiers&amp;Savings'!$C$4,2,IF(F147&lt;'Tiers&amp;Savings'!$C$5,3,IF(F147&lt;'Tiers&amp;Savings'!$C$6,4,IF(F147&lt;'Tiers&amp;Savings'!$C$7,5,IF(F147&lt;'Tiers&amp;Savings'!$C$8,6,IF(F147&lt;'Tiers&amp;Savings'!$C$9,7,IF(F147&lt;'Tiers&amp;Savings'!$C$10,8,IF(F147&gt;'Tiers&amp;Savings'!$B$11,9,"ERROR"))))))))</f>
        <v>6</v>
      </c>
      <c r="H147" s="40">
        <f>VLOOKUP(G147,constd,5,FALSE)</f>
        <v>0.24</v>
      </c>
      <c r="I147" s="1">
        <f>B147*H147</f>
        <v>1175176654.44696</v>
      </c>
    </row>
    <row r="148" spans="1:9" x14ac:dyDescent="0.25">
      <c r="A148" s="4" t="s">
        <v>270</v>
      </c>
      <c r="B148" s="17">
        <v>437809089.54579496</v>
      </c>
      <c r="C148" s="18">
        <v>430597019.91200405</v>
      </c>
      <c r="D148" s="19">
        <v>7212069.6337909102</v>
      </c>
      <c r="E148" s="20">
        <f>1-(C148/B148)</f>
        <v>1.647309250996376E-2</v>
      </c>
      <c r="F148" s="71">
        <v>111.93862333333334</v>
      </c>
      <c r="G148">
        <f>IF(F148&lt;'Tiers&amp;Savings'!$C$4,2,IF(F148&lt;'Tiers&amp;Savings'!$C$5,3,IF(F148&lt;'Tiers&amp;Savings'!$C$6,4,IF(F148&lt;'Tiers&amp;Savings'!$C$7,5,IF(F148&lt;'Tiers&amp;Savings'!$C$8,6,IF(F148&lt;'Tiers&amp;Savings'!$C$9,7,IF(F148&lt;'Tiers&amp;Savings'!$C$10,8,IF(F148&gt;'Tiers&amp;Savings'!$B$11,9,"ERROR"))))))))</f>
        <v>6</v>
      </c>
      <c r="H148" s="40">
        <f>VLOOKUP(G148,constd,5,FALSE)</f>
        <v>0.24</v>
      </c>
      <c r="I148" s="1">
        <f>B148*H148</f>
        <v>105074181.49099079</v>
      </c>
    </row>
    <row r="149" spans="1:9" x14ac:dyDescent="0.25">
      <c r="A149" s="4" t="s">
        <v>226</v>
      </c>
      <c r="B149" s="17">
        <v>434216577.56312001</v>
      </c>
      <c r="C149" s="18">
        <v>359495586.83775008</v>
      </c>
      <c r="D149" s="19">
        <v>74720990.72536993</v>
      </c>
      <c r="E149" s="20">
        <f>1-(C149/B149)</f>
        <v>0.1720823077384882</v>
      </c>
      <c r="F149" s="71">
        <v>113.12817326411422</v>
      </c>
      <c r="G149">
        <f>IF(F149&lt;'Tiers&amp;Savings'!$C$4,2,IF(F149&lt;'Tiers&amp;Savings'!$C$5,3,IF(F149&lt;'Tiers&amp;Savings'!$C$6,4,IF(F149&lt;'Tiers&amp;Savings'!$C$7,5,IF(F149&lt;'Tiers&amp;Savings'!$C$8,6,IF(F149&lt;'Tiers&amp;Savings'!$C$9,7,IF(F149&lt;'Tiers&amp;Savings'!$C$10,8,IF(F149&gt;'Tiers&amp;Savings'!$B$11,9,"ERROR"))))))))</f>
        <v>6</v>
      </c>
      <c r="H149" s="40">
        <f>VLOOKUP(G149,constd,5,FALSE)</f>
        <v>0.24</v>
      </c>
      <c r="I149" s="1">
        <f>B149*H149</f>
        <v>104211978.6151488</v>
      </c>
    </row>
    <row r="150" spans="1:9" x14ac:dyDescent="0.25">
      <c r="A150" s="4" t="s">
        <v>257</v>
      </c>
      <c r="B150" s="17">
        <v>4390033350.2575006</v>
      </c>
      <c r="C150" s="18">
        <v>4037168839.9592009</v>
      </c>
      <c r="D150" s="19">
        <v>352864510.29829979</v>
      </c>
      <c r="E150" s="20">
        <f>1-(C150/B150)</f>
        <v>8.0378548895899016E-2</v>
      </c>
      <c r="F150" s="71">
        <v>116.13330012812374</v>
      </c>
      <c r="G150">
        <f>IF(F150&lt;'Tiers&amp;Savings'!$C$4,2,IF(F150&lt;'Tiers&amp;Savings'!$C$5,3,IF(F150&lt;'Tiers&amp;Savings'!$C$6,4,IF(F150&lt;'Tiers&amp;Savings'!$C$7,5,IF(F150&lt;'Tiers&amp;Savings'!$C$8,6,IF(F150&lt;'Tiers&amp;Savings'!$C$9,7,IF(F150&lt;'Tiers&amp;Savings'!$C$10,8,IF(F150&gt;'Tiers&amp;Savings'!$B$11,9,"ERROR"))))))))</f>
        <v>6</v>
      </c>
      <c r="H150" s="40">
        <f>VLOOKUP(G150,constd,5,FALSE)</f>
        <v>0.24</v>
      </c>
      <c r="I150" s="1">
        <f>B150*H150</f>
        <v>1053608004.0618001</v>
      </c>
    </row>
    <row r="151" spans="1:9" x14ac:dyDescent="0.25">
      <c r="A151" s="4" t="s">
        <v>93</v>
      </c>
      <c r="B151" s="17">
        <v>581571300</v>
      </c>
      <c r="C151" s="18">
        <v>531785500</v>
      </c>
      <c r="D151" s="19">
        <v>49785800</v>
      </c>
      <c r="E151" s="20">
        <f>1-(C151/B151)</f>
        <v>8.5605668642864563E-2</v>
      </c>
      <c r="F151" s="71">
        <v>116.65268071326282</v>
      </c>
      <c r="G151">
        <f>IF(F151&lt;'Tiers&amp;Savings'!$C$4,2,IF(F151&lt;'Tiers&amp;Savings'!$C$5,3,IF(F151&lt;'Tiers&amp;Savings'!$C$6,4,IF(F151&lt;'Tiers&amp;Savings'!$C$7,5,IF(F151&lt;'Tiers&amp;Savings'!$C$8,6,IF(F151&lt;'Tiers&amp;Savings'!$C$9,7,IF(F151&lt;'Tiers&amp;Savings'!$C$10,8,IF(F151&gt;'Tiers&amp;Savings'!$B$11,9,"ERROR"))))))))</f>
        <v>6</v>
      </c>
      <c r="H151" s="40">
        <f>VLOOKUP(G151,constd,5,FALSE)</f>
        <v>0.24</v>
      </c>
      <c r="I151" s="1">
        <f>B151*H151</f>
        <v>139577112</v>
      </c>
    </row>
    <row r="152" spans="1:9" x14ac:dyDescent="0.25">
      <c r="A152" s="4" t="s">
        <v>348</v>
      </c>
      <c r="B152" s="17">
        <v>1219661891.2610002</v>
      </c>
      <c r="C152" s="18">
        <v>1153188200.1530001</v>
      </c>
      <c r="D152" s="19">
        <v>66473691.10800004</v>
      </c>
      <c r="E152" s="20">
        <f>1-(C152/B152)</f>
        <v>5.4501736574939952E-2</v>
      </c>
      <c r="F152" s="71">
        <v>116.66646885027319</v>
      </c>
      <c r="G152">
        <f>IF(F152&lt;'Tiers&amp;Savings'!$C$4,2,IF(F152&lt;'Tiers&amp;Savings'!$C$5,3,IF(F152&lt;'Tiers&amp;Savings'!$C$6,4,IF(F152&lt;'Tiers&amp;Savings'!$C$7,5,IF(F152&lt;'Tiers&amp;Savings'!$C$8,6,IF(F152&lt;'Tiers&amp;Savings'!$C$9,7,IF(F152&lt;'Tiers&amp;Savings'!$C$10,8,IF(F152&gt;'Tiers&amp;Savings'!$B$11,9,"ERROR"))))))))</f>
        <v>6</v>
      </c>
      <c r="H152" s="40">
        <f>VLOOKUP(G152,constd,5,FALSE)</f>
        <v>0.24</v>
      </c>
      <c r="I152" s="1">
        <f>B152*H152</f>
        <v>292718853.90264004</v>
      </c>
    </row>
    <row r="153" spans="1:9" x14ac:dyDescent="0.25">
      <c r="A153" s="4" t="s">
        <v>236</v>
      </c>
      <c r="B153" s="17">
        <v>3180440851.7271876</v>
      </c>
      <c r="C153" s="18">
        <v>2685999459.5537319</v>
      </c>
      <c r="D153" s="19">
        <v>494441392.17345572</v>
      </c>
      <c r="E153" s="20">
        <f>1-(C153/B153)</f>
        <v>0.15546316225467349</v>
      </c>
      <c r="F153" s="71">
        <v>116.79592293162145</v>
      </c>
      <c r="G153">
        <f>IF(F153&lt;'Tiers&amp;Savings'!$C$4,2,IF(F153&lt;'Tiers&amp;Savings'!$C$5,3,IF(F153&lt;'Tiers&amp;Savings'!$C$6,4,IF(F153&lt;'Tiers&amp;Savings'!$C$7,5,IF(F153&lt;'Tiers&amp;Savings'!$C$8,6,IF(F153&lt;'Tiers&amp;Savings'!$C$9,7,IF(F153&lt;'Tiers&amp;Savings'!$C$10,8,IF(F153&gt;'Tiers&amp;Savings'!$B$11,9,"ERROR"))))))))</f>
        <v>6</v>
      </c>
      <c r="H153" s="40">
        <f>VLOOKUP(G153,constd,5,FALSE)</f>
        <v>0.24</v>
      </c>
      <c r="I153" s="1">
        <f>B153*H153</f>
        <v>763305804.41452503</v>
      </c>
    </row>
    <row r="154" spans="1:9" x14ac:dyDescent="0.25">
      <c r="A154" s="4" t="s">
        <v>154</v>
      </c>
      <c r="B154" s="17">
        <v>2328666000</v>
      </c>
      <c r="C154" s="18">
        <v>1995678000</v>
      </c>
      <c r="D154" s="19">
        <v>332988000</v>
      </c>
      <c r="E154" s="20">
        <f>1-(C154/B154)</f>
        <v>0.14299517406102891</v>
      </c>
      <c r="F154" s="71">
        <v>117.54468481516783</v>
      </c>
      <c r="G154">
        <f>IF(F154&lt;'Tiers&amp;Savings'!$C$4,2,IF(F154&lt;'Tiers&amp;Savings'!$C$5,3,IF(F154&lt;'Tiers&amp;Savings'!$C$6,4,IF(F154&lt;'Tiers&amp;Savings'!$C$7,5,IF(F154&lt;'Tiers&amp;Savings'!$C$8,6,IF(F154&lt;'Tiers&amp;Savings'!$C$9,7,IF(F154&lt;'Tiers&amp;Savings'!$C$10,8,IF(F154&gt;'Tiers&amp;Savings'!$B$11,9,"ERROR"))))))))</f>
        <v>6</v>
      </c>
      <c r="H154" s="40">
        <f>VLOOKUP(G154,constd,5,FALSE)</f>
        <v>0.24</v>
      </c>
      <c r="I154" s="1">
        <f>B154*H154</f>
        <v>558879840</v>
      </c>
    </row>
    <row r="155" spans="1:9" x14ac:dyDescent="0.25">
      <c r="A155" s="4" t="s">
        <v>286</v>
      </c>
      <c r="B155" s="17">
        <v>610120000</v>
      </c>
      <c r="C155" s="18">
        <v>573669000</v>
      </c>
      <c r="D155" s="19">
        <v>36451000</v>
      </c>
      <c r="E155" s="20">
        <f>1-(C155/B155)</f>
        <v>5.9743984789877413E-2</v>
      </c>
      <c r="F155" s="71">
        <v>117.91514012362829</v>
      </c>
      <c r="G155">
        <f>IF(F155&lt;'Tiers&amp;Savings'!$C$4,2,IF(F155&lt;'Tiers&amp;Savings'!$C$5,3,IF(F155&lt;'Tiers&amp;Savings'!$C$6,4,IF(F155&lt;'Tiers&amp;Savings'!$C$7,5,IF(F155&lt;'Tiers&amp;Savings'!$C$8,6,IF(F155&lt;'Tiers&amp;Savings'!$C$9,7,IF(F155&lt;'Tiers&amp;Savings'!$C$10,8,IF(F155&gt;'Tiers&amp;Savings'!$B$11,9,"ERROR"))))))))</f>
        <v>6</v>
      </c>
      <c r="H155" s="40">
        <f>VLOOKUP(G155,constd,5,FALSE)</f>
        <v>0.24</v>
      </c>
      <c r="I155" s="1">
        <f>B155*H155</f>
        <v>146428800</v>
      </c>
    </row>
    <row r="156" spans="1:9" x14ac:dyDescent="0.25">
      <c r="A156" s="4" t="s">
        <v>342</v>
      </c>
      <c r="B156" s="17">
        <v>2575148432.8384104</v>
      </c>
      <c r="C156" s="18">
        <v>2329573763.3941302</v>
      </c>
      <c r="D156" s="19">
        <v>245574669.44428015</v>
      </c>
      <c r="E156" s="20">
        <f>1-(C156/B156)</f>
        <v>9.5363306562332828E-2</v>
      </c>
      <c r="F156" s="71">
        <v>118.29110819145195</v>
      </c>
      <c r="G156">
        <f>IF(F156&lt;'Tiers&amp;Savings'!$C$4,2,IF(F156&lt;'Tiers&amp;Savings'!$C$5,3,IF(F156&lt;'Tiers&amp;Savings'!$C$6,4,IF(F156&lt;'Tiers&amp;Savings'!$C$7,5,IF(F156&lt;'Tiers&amp;Savings'!$C$8,6,IF(F156&lt;'Tiers&amp;Savings'!$C$9,7,IF(F156&lt;'Tiers&amp;Savings'!$C$10,8,IF(F156&gt;'Tiers&amp;Savings'!$B$11,9,"ERROR"))))))))</f>
        <v>6</v>
      </c>
      <c r="H156" s="40">
        <f>VLOOKUP(G156,constd,5,FALSE)</f>
        <v>0.24</v>
      </c>
      <c r="I156" s="1">
        <f>B156*H156</f>
        <v>618035623.88121843</v>
      </c>
    </row>
    <row r="157" spans="1:9" x14ac:dyDescent="0.25">
      <c r="A157" s="4" t="s">
        <v>249</v>
      </c>
      <c r="B157" s="17">
        <v>908701874.47490001</v>
      </c>
      <c r="C157" s="18">
        <v>851189097.60940015</v>
      </c>
      <c r="D157" s="19">
        <v>57512776.865499854</v>
      </c>
      <c r="E157" s="20">
        <f>1-(C157/B157)</f>
        <v>6.3291139240506222E-2</v>
      </c>
      <c r="F157" s="71">
        <v>118.52415917975237</v>
      </c>
      <c r="G157">
        <f>IF(F157&lt;'Tiers&amp;Savings'!$C$4,2,IF(F157&lt;'Tiers&amp;Savings'!$C$5,3,IF(F157&lt;'Tiers&amp;Savings'!$C$6,4,IF(F157&lt;'Tiers&amp;Savings'!$C$7,5,IF(F157&lt;'Tiers&amp;Savings'!$C$8,6,IF(F157&lt;'Tiers&amp;Savings'!$C$9,7,IF(F157&lt;'Tiers&amp;Savings'!$C$10,8,IF(F157&gt;'Tiers&amp;Savings'!$B$11,9,"ERROR"))))))))</f>
        <v>6</v>
      </c>
      <c r="H157" s="40">
        <f>VLOOKUP(G157,constd,5,FALSE)</f>
        <v>0.24</v>
      </c>
      <c r="I157" s="1">
        <f>B157*H157</f>
        <v>218088449.87397599</v>
      </c>
    </row>
    <row r="158" spans="1:9" x14ac:dyDescent="0.25">
      <c r="A158" s="4" t="s">
        <v>260</v>
      </c>
      <c r="B158" s="17">
        <v>589289271.67242002</v>
      </c>
      <c r="C158" s="18">
        <v>550757340.4296701</v>
      </c>
      <c r="D158" s="19">
        <v>38531931.242749929</v>
      </c>
      <c r="E158" s="20">
        <f>1-(C158/B158)</f>
        <v>6.5387124957145715E-2</v>
      </c>
      <c r="F158" s="71">
        <v>118.64369910525787</v>
      </c>
      <c r="G158">
        <f>IF(F158&lt;'Tiers&amp;Savings'!$C$4,2,IF(F158&lt;'Tiers&amp;Savings'!$C$5,3,IF(F158&lt;'Tiers&amp;Savings'!$C$6,4,IF(F158&lt;'Tiers&amp;Savings'!$C$7,5,IF(F158&lt;'Tiers&amp;Savings'!$C$8,6,IF(F158&lt;'Tiers&amp;Savings'!$C$9,7,IF(F158&lt;'Tiers&amp;Savings'!$C$10,8,IF(F158&gt;'Tiers&amp;Savings'!$B$11,9,"ERROR"))))))))</f>
        <v>6</v>
      </c>
      <c r="H158" s="40">
        <f>VLOOKUP(G158,constd,5,FALSE)</f>
        <v>0.24</v>
      </c>
      <c r="I158" s="1">
        <f>B158*H158</f>
        <v>141429425.20138079</v>
      </c>
    </row>
    <row r="159" spans="1:9" x14ac:dyDescent="0.25">
      <c r="A159" s="4" t="s">
        <v>203</v>
      </c>
      <c r="B159" s="17">
        <v>3777921444.6380005</v>
      </c>
      <c r="C159" s="18">
        <v>3441805697.6875005</v>
      </c>
      <c r="D159" s="19">
        <v>336115746.95050001</v>
      </c>
      <c r="E159" s="20">
        <f>1-(C159/B159)</f>
        <v>8.8968431947559101E-2</v>
      </c>
      <c r="F159" s="71">
        <v>118.90639567492552</v>
      </c>
      <c r="G159">
        <f>IF(F159&lt;'Tiers&amp;Savings'!$C$4,2,IF(F159&lt;'Tiers&amp;Savings'!$C$5,3,IF(F159&lt;'Tiers&amp;Savings'!$C$6,4,IF(F159&lt;'Tiers&amp;Savings'!$C$7,5,IF(F159&lt;'Tiers&amp;Savings'!$C$8,6,IF(F159&lt;'Tiers&amp;Savings'!$C$9,7,IF(F159&lt;'Tiers&amp;Savings'!$C$10,8,IF(F159&gt;'Tiers&amp;Savings'!$B$11,9,"ERROR"))))))))</f>
        <v>6</v>
      </c>
      <c r="H159" s="40">
        <f>VLOOKUP(G159,constd,5,FALSE)</f>
        <v>0.24</v>
      </c>
      <c r="I159" s="1">
        <f>B159*H159</f>
        <v>906701146.7131201</v>
      </c>
    </row>
    <row r="160" spans="1:9" x14ac:dyDescent="0.25">
      <c r="A160" s="4" t="s">
        <v>298</v>
      </c>
      <c r="B160" s="17">
        <v>1868334326.9899004</v>
      </c>
      <c r="C160" s="18">
        <v>1778757769.7076001</v>
      </c>
      <c r="D160" s="19">
        <v>89576557.282300234</v>
      </c>
      <c r="E160" s="20">
        <f>1-(C160/B160)</f>
        <v>4.7944608193662197E-2</v>
      </c>
      <c r="F160" s="71">
        <v>118.94521239545666</v>
      </c>
      <c r="G160">
        <f>IF(F160&lt;'Tiers&amp;Savings'!$C$4,2,IF(F160&lt;'Tiers&amp;Savings'!$C$5,3,IF(F160&lt;'Tiers&amp;Savings'!$C$6,4,IF(F160&lt;'Tiers&amp;Savings'!$C$7,5,IF(F160&lt;'Tiers&amp;Savings'!$C$8,6,IF(F160&lt;'Tiers&amp;Savings'!$C$9,7,IF(F160&lt;'Tiers&amp;Savings'!$C$10,8,IF(F160&gt;'Tiers&amp;Savings'!$B$11,9,"ERROR"))))))))</f>
        <v>6</v>
      </c>
      <c r="H160" s="40">
        <f>VLOOKUP(G160,constd,5,FALSE)</f>
        <v>0.24</v>
      </c>
      <c r="I160" s="1">
        <f>B160*H160</f>
        <v>448400238.47757608</v>
      </c>
    </row>
    <row r="161" spans="1:9" x14ac:dyDescent="0.25">
      <c r="A161" s="4" t="s">
        <v>372</v>
      </c>
      <c r="B161" s="17">
        <v>1029001320.43239</v>
      </c>
      <c r="C161" s="18">
        <v>960057630.63490999</v>
      </c>
      <c r="D161" s="19">
        <v>68943689.797479987</v>
      </c>
      <c r="E161" s="20">
        <f>1-(C161/B161)</f>
        <v>6.7000584380698003E-2</v>
      </c>
      <c r="F161" s="71">
        <v>119.1007967180537</v>
      </c>
      <c r="G161">
        <f>IF(F161&lt;'Tiers&amp;Savings'!$C$4,2,IF(F161&lt;'Tiers&amp;Savings'!$C$5,3,IF(F161&lt;'Tiers&amp;Savings'!$C$6,4,IF(F161&lt;'Tiers&amp;Savings'!$C$7,5,IF(F161&lt;'Tiers&amp;Savings'!$C$8,6,IF(F161&lt;'Tiers&amp;Savings'!$C$9,7,IF(F161&lt;'Tiers&amp;Savings'!$C$10,8,IF(F161&gt;'Tiers&amp;Savings'!$B$11,9,"ERROR"))))))))</f>
        <v>6</v>
      </c>
      <c r="H161" s="40">
        <f>VLOOKUP(G161,constd,5,FALSE)</f>
        <v>0.24</v>
      </c>
      <c r="I161" s="1">
        <f>B161*H161</f>
        <v>246960316.90377358</v>
      </c>
    </row>
    <row r="162" spans="1:9" x14ac:dyDescent="0.25">
      <c r="A162" s="4" t="s">
        <v>45</v>
      </c>
      <c r="B162" s="17">
        <v>2386120000</v>
      </c>
      <c r="C162" s="18">
        <v>2229650000</v>
      </c>
      <c r="D162" s="19">
        <v>156470000</v>
      </c>
      <c r="E162" s="20">
        <f>1-(C162/B162)</f>
        <v>6.5575075855363485E-2</v>
      </c>
      <c r="F162" s="71">
        <v>119.39270575509475</v>
      </c>
      <c r="G162">
        <f>IF(F162&lt;'Tiers&amp;Savings'!$C$4,2,IF(F162&lt;'Tiers&amp;Savings'!$C$5,3,IF(F162&lt;'Tiers&amp;Savings'!$C$6,4,IF(F162&lt;'Tiers&amp;Savings'!$C$7,5,IF(F162&lt;'Tiers&amp;Savings'!$C$8,6,IF(F162&lt;'Tiers&amp;Savings'!$C$9,7,IF(F162&lt;'Tiers&amp;Savings'!$C$10,8,IF(F162&gt;'Tiers&amp;Savings'!$B$11,9,"ERROR"))))))))</f>
        <v>6</v>
      </c>
      <c r="H162" s="40">
        <f>VLOOKUP(G162,constd,5,FALSE)</f>
        <v>0.24</v>
      </c>
      <c r="I162" s="1">
        <f>B162*H162</f>
        <v>572668800</v>
      </c>
    </row>
    <row r="163" spans="1:9" x14ac:dyDescent="0.25">
      <c r="A163" s="4" t="s">
        <v>32</v>
      </c>
      <c r="B163" s="17">
        <v>1978323000</v>
      </c>
      <c r="C163" s="18">
        <v>1910544000</v>
      </c>
      <c r="D163" s="19">
        <v>67779000</v>
      </c>
      <c r="E163" s="20">
        <f>1-(C163/B163)</f>
        <v>3.4260836071763778E-2</v>
      </c>
      <c r="F163" s="71">
        <v>119.47470105077451</v>
      </c>
      <c r="G163">
        <f>IF(F163&lt;'Tiers&amp;Savings'!$C$4,2,IF(F163&lt;'Tiers&amp;Savings'!$C$5,3,IF(F163&lt;'Tiers&amp;Savings'!$C$6,4,IF(F163&lt;'Tiers&amp;Savings'!$C$7,5,IF(F163&lt;'Tiers&amp;Savings'!$C$8,6,IF(F163&lt;'Tiers&amp;Savings'!$C$9,7,IF(F163&lt;'Tiers&amp;Savings'!$C$10,8,IF(F163&gt;'Tiers&amp;Savings'!$B$11,9,"ERROR"))))))))</f>
        <v>6</v>
      </c>
      <c r="H163" s="40">
        <f>VLOOKUP(G163,constd,5,FALSE)</f>
        <v>0.24</v>
      </c>
      <c r="I163" s="1">
        <f>B163*H163</f>
        <v>474797520</v>
      </c>
    </row>
    <row r="164" spans="1:9" x14ac:dyDescent="0.25">
      <c r="A164" s="4" t="s">
        <v>59</v>
      </c>
      <c r="B164" s="17">
        <v>4439552000</v>
      </c>
      <c r="C164" s="18">
        <v>3099891000</v>
      </c>
      <c r="D164" s="19">
        <v>1339661000</v>
      </c>
      <c r="E164" s="20">
        <f>1-(C164/B164)</f>
        <v>0.30175589789239998</v>
      </c>
      <c r="F164" s="71">
        <v>119.77377342134125</v>
      </c>
      <c r="G164">
        <f>IF(F164&lt;'Tiers&amp;Savings'!$C$4,2,IF(F164&lt;'Tiers&amp;Savings'!$C$5,3,IF(F164&lt;'Tiers&amp;Savings'!$C$6,4,IF(F164&lt;'Tiers&amp;Savings'!$C$7,5,IF(F164&lt;'Tiers&amp;Savings'!$C$8,6,IF(F164&lt;'Tiers&amp;Savings'!$C$9,7,IF(F164&lt;'Tiers&amp;Savings'!$C$10,8,IF(F164&gt;'Tiers&amp;Savings'!$B$11,9,"ERROR"))))))))</f>
        <v>6</v>
      </c>
      <c r="H164" s="40">
        <f>VLOOKUP(G164,constd,5,FALSE)</f>
        <v>0.24</v>
      </c>
      <c r="I164" s="1">
        <f>B164*H164</f>
        <v>1065492480</v>
      </c>
    </row>
    <row r="165" spans="1:9" x14ac:dyDescent="0.25">
      <c r="A165" s="4" t="s">
        <v>195</v>
      </c>
      <c r="B165" s="17">
        <v>2938159020</v>
      </c>
      <c r="C165" s="18">
        <v>2454292204</v>
      </c>
      <c r="D165" s="19">
        <v>483866816</v>
      </c>
      <c r="E165" s="20">
        <f>1-(C165/B165)</f>
        <v>0.16468367188648625</v>
      </c>
      <c r="F165" s="71">
        <v>119.786396850687</v>
      </c>
      <c r="G165">
        <f>IF(F165&lt;'Tiers&amp;Savings'!$C$4,2,IF(F165&lt;'Tiers&amp;Savings'!$C$5,3,IF(F165&lt;'Tiers&amp;Savings'!$C$6,4,IF(F165&lt;'Tiers&amp;Savings'!$C$7,5,IF(F165&lt;'Tiers&amp;Savings'!$C$8,6,IF(F165&lt;'Tiers&amp;Savings'!$C$9,7,IF(F165&lt;'Tiers&amp;Savings'!$C$10,8,IF(F165&gt;'Tiers&amp;Savings'!$B$11,9,"ERROR"))))))))</f>
        <v>6</v>
      </c>
      <c r="H165" s="40">
        <f>VLOOKUP(G165,constd,5,FALSE)</f>
        <v>0.24</v>
      </c>
      <c r="I165" s="1">
        <f>B165*H165</f>
        <v>705158164.79999995</v>
      </c>
    </row>
    <row r="166" spans="1:9" x14ac:dyDescent="0.25">
      <c r="A166" s="4" t="s">
        <v>291</v>
      </c>
      <c r="B166" s="17">
        <v>2331141108.7580004</v>
      </c>
      <c r="C166" s="18">
        <v>2239576857.7710004</v>
      </c>
      <c r="D166" s="19">
        <v>91564250.986999989</v>
      </c>
      <c r="E166" s="20">
        <f>1-(C166/B166)</f>
        <v>3.9278725188705566E-2</v>
      </c>
      <c r="F166" s="71">
        <v>119.91481407428535</v>
      </c>
      <c r="G166">
        <f>IF(F166&lt;'Tiers&amp;Savings'!$C$4,2,IF(F166&lt;'Tiers&amp;Savings'!$C$5,3,IF(F166&lt;'Tiers&amp;Savings'!$C$6,4,IF(F166&lt;'Tiers&amp;Savings'!$C$7,5,IF(F166&lt;'Tiers&amp;Savings'!$C$8,6,IF(F166&lt;'Tiers&amp;Savings'!$C$9,7,IF(F166&lt;'Tiers&amp;Savings'!$C$10,8,IF(F166&gt;'Tiers&amp;Savings'!$B$11,9,"ERROR"))))))))</f>
        <v>6</v>
      </c>
      <c r="H166" s="40">
        <f>VLOOKUP(G166,constd,5,FALSE)</f>
        <v>0.24</v>
      </c>
      <c r="I166" s="1">
        <f>B166*H166</f>
        <v>559473866.10192013</v>
      </c>
    </row>
    <row r="167" spans="1:9" x14ac:dyDescent="0.25">
      <c r="A167" s="4" t="s">
        <v>325</v>
      </c>
      <c r="B167" s="17">
        <v>839719127.37900019</v>
      </c>
      <c r="C167" s="18">
        <v>786931196.20500004</v>
      </c>
      <c r="D167" s="19">
        <v>52787931.174000144</v>
      </c>
      <c r="E167" s="20">
        <f>1-(C167/B167)</f>
        <v>6.2863795110593923E-2</v>
      </c>
      <c r="F167" s="71">
        <v>120.25180538791442</v>
      </c>
      <c r="G167">
        <f>IF(F167&lt;'Tiers&amp;Savings'!$C$4,2,IF(F167&lt;'Tiers&amp;Savings'!$C$5,3,IF(F167&lt;'Tiers&amp;Savings'!$C$6,4,IF(F167&lt;'Tiers&amp;Savings'!$C$7,5,IF(F167&lt;'Tiers&amp;Savings'!$C$8,6,IF(F167&lt;'Tiers&amp;Savings'!$C$9,7,IF(F167&lt;'Tiers&amp;Savings'!$C$10,8,IF(F167&gt;'Tiers&amp;Savings'!$B$11,9,"ERROR"))))))))</f>
        <v>6</v>
      </c>
      <c r="H167" s="40">
        <f>VLOOKUP(G167,constd,5,FALSE)</f>
        <v>0.24</v>
      </c>
      <c r="I167" s="1">
        <f>B167*H167</f>
        <v>201532590.57096004</v>
      </c>
    </row>
    <row r="168" spans="1:9" x14ac:dyDescent="0.25">
      <c r="A168" s="4" t="s">
        <v>292</v>
      </c>
      <c r="B168" s="17">
        <v>7160122399.2986603</v>
      </c>
      <c r="C168" s="18">
        <v>6833016444.3047104</v>
      </c>
      <c r="D168" s="19">
        <v>327105954.99394989</v>
      </c>
      <c r="E168" s="20">
        <f>1-(C168/B168)</f>
        <v>4.5684408275756594E-2</v>
      </c>
      <c r="F168" s="71">
        <v>120.29334501273294</v>
      </c>
      <c r="G168">
        <f>IF(F168&lt;'Tiers&amp;Savings'!$C$4,2,IF(F168&lt;'Tiers&amp;Savings'!$C$5,3,IF(F168&lt;'Tiers&amp;Savings'!$C$6,4,IF(F168&lt;'Tiers&amp;Savings'!$C$7,5,IF(F168&lt;'Tiers&amp;Savings'!$C$8,6,IF(F168&lt;'Tiers&amp;Savings'!$C$9,7,IF(F168&lt;'Tiers&amp;Savings'!$C$10,8,IF(F168&gt;'Tiers&amp;Savings'!$B$11,9,"ERROR"))))))))</f>
        <v>6</v>
      </c>
      <c r="H168" s="40">
        <f>VLOOKUP(G168,constd,5,FALSE)</f>
        <v>0.24</v>
      </c>
      <c r="I168" s="1">
        <f>B168*H168</f>
        <v>1718429375.8316784</v>
      </c>
    </row>
    <row r="169" spans="1:9" x14ac:dyDescent="0.25">
      <c r="A169" s="4" t="s">
        <v>296</v>
      </c>
      <c r="B169" s="17">
        <v>1052785122.004812</v>
      </c>
      <c r="C169" s="18">
        <v>950022233.70026016</v>
      </c>
      <c r="D169" s="19">
        <v>102762888.30455184</v>
      </c>
      <c r="E169" s="20">
        <f>1-(C169/B169)</f>
        <v>9.761050584459352E-2</v>
      </c>
      <c r="F169" s="71">
        <v>120.48446838888398</v>
      </c>
      <c r="G169">
        <f>IF(F169&lt;'Tiers&amp;Savings'!$C$4,2,IF(F169&lt;'Tiers&amp;Savings'!$C$5,3,IF(F169&lt;'Tiers&amp;Savings'!$C$6,4,IF(F169&lt;'Tiers&amp;Savings'!$C$7,5,IF(F169&lt;'Tiers&amp;Savings'!$C$8,6,IF(F169&lt;'Tiers&amp;Savings'!$C$9,7,IF(F169&lt;'Tiers&amp;Savings'!$C$10,8,IF(F169&gt;'Tiers&amp;Savings'!$B$11,9,"ERROR"))))))))</f>
        <v>6</v>
      </c>
      <c r="H169" s="40">
        <f>VLOOKUP(G169,constd,5,FALSE)</f>
        <v>0.24</v>
      </c>
      <c r="I169" s="1">
        <f>B169*H169</f>
        <v>252668429.28115487</v>
      </c>
    </row>
    <row r="170" spans="1:9" x14ac:dyDescent="0.25">
      <c r="A170" s="4" t="s">
        <v>80</v>
      </c>
      <c r="B170" s="17">
        <v>2781467780.8720007</v>
      </c>
      <c r="C170" s="18">
        <v>1909163510.793</v>
      </c>
      <c r="D170" s="19">
        <v>872304270.07900071</v>
      </c>
      <c r="E170" s="20">
        <f>1-(C170/B170)</f>
        <v>0.31361293345829444</v>
      </c>
      <c r="F170" s="71">
        <v>120.51935224198232</v>
      </c>
      <c r="G170">
        <f>IF(F170&lt;'Tiers&amp;Savings'!$C$4,2,IF(F170&lt;'Tiers&amp;Savings'!$C$5,3,IF(F170&lt;'Tiers&amp;Savings'!$C$6,4,IF(F170&lt;'Tiers&amp;Savings'!$C$7,5,IF(F170&lt;'Tiers&amp;Savings'!$C$8,6,IF(F170&lt;'Tiers&amp;Savings'!$C$9,7,IF(F170&lt;'Tiers&amp;Savings'!$C$10,8,IF(F170&gt;'Tiers&amp;Savings'!$B$11,9,"ERROR"))))))))</f>
        <v>6</v>
      </c>
      <c r="H170" s="40">
        <f>VLOOKUP(G170,constd,5,FALSE)</f>
        <v>0.24</v>
      </c>
      <c r="I170" s="1">
        <f>B170*H170</f>
        <v>667552267.40928018</v>
      </c>
    </row>
    <row r="171" spans="1:9" x14ac:dyDescent="0.25">
      <c r="A171" s="4" t="s">
        <v>313</v>
      </c>
      <c r="B171" s="17">
        <v>872082691.10864007</v>
      </c>
      <c r="C171" s="18">
        <v>867064579.13283992</v>
      </c>
      <c r="D171" s="19">
        <v>5018111.9758001566</v>
      </c>
      <c r="E171" s="20">
        <f>1-(C171/B171)</f>
        <v>5.7541699049442618E-3</v>
      </c>
      <c r="F171" s="71">
        <v>120.98826873447952</v>
      </c>
      <c r="G171">
        <f>IF(F171&lt;'Tiers&amp;Savings'!$C$4,2,IF(F171&lt;'Tiers&amp;Savings'!$C$5,3,IF(F171&lt;'Tiers&amp;Savings'!$C$6,4,IF(F171&lt;'Tiers&amp;Savings'!$C$7,5,IF(F171&lt;'Tiers&amp;Savings'!$C$8,6,IF(F171&lt;'Tiers&amp;Savings'!$C$9,7,IF(F171&lt;'Tiers&amp;Savings'!$C$10,8,IF(F171&gt;'Tiers&amp;Savings'!$B$11,9,"ERROR"))))))))</f>
        <v>6</v>
      </c>
      <c r="H171" s="40">
        <f>VLOOKUP(G171,constd,5,FALSE)</f>
        <v>0.24</v>
      </c>
      <c r="I171" s="1">
        <f>B171*H171</f>
        <v>209299845.86607361</v>
      </c>
    </row>
    <row r="172" spans="1:9" x14ac:dyDescent="0.25">
      <c r="A172" s="4" t="s">
        <v>263</v>
      </c>
      <c r="B172" s="17">
        <v>303008000</v>
      </c>
      <c r="C172" s="18">
        <v>276986000</v>
      </c>
      <c r="D172" s="19">
        <v>26022000</v>
      </c>
      <c r="E172" s="20">
        <f>1-(C172/B172)</f>
        <v>8.5878920688562732E-2</v>
      </c>
      <c r="F172" s="71">
        <v>121.21852875339958</v>
      </c>
      <c r="G172">
        <f>IF(F172&lt;'Tiers&amp;Savings'!$C$4,2,IF(F172&lt;'Tiers&amp;Savings'!$C$5,3,IF(F172&lt;'Tiers&amp;Savings'!$C$6,4,IF(F172&lt;'Tiers&amp;Savings'!$C$7,5,IF(F172&lt;'Tiers&amp;Savings'!$C$8,6,IF(F172&lt;'Tiers&amp;Savings'!$C$9,7,IF(F172&lt;'Tiers&amp;Savings'!$C$10,8,IF(F172&gt;'Tiers&amp;Savings'!$B$11,9,"ERROR"))))))))</f>
        <v>6</v>
      </c>
      <c r="H172" s="40">
        <f>VLOOKUP(G172,constd,5,FALSE)</f>
        <v>0.24</v>
      </c>
      <c r="I172" s="1">
        <f>B172*H172</f>
        <v>72721920</v>
      </c>
    </row>
    <row r="173" spans="1:9" x14ac:dyDescent="0.25">
      <c r="A173" s="4" t="s">
        <v>129</v>
      </c>
      <c r="B173" s="17">
        <v>899761000</v>
      </c>
      <c r="C173" s="18">
        <v>773623400</v>
      </c>
      <c r="D173" s="19">
        <v>126137600</v>
      </c>
      <c r="E173" s="20">
        <f>1-(C173/B173)</f>
        <v>0.14019011715333296</v>
      </c>
      <c r="F173" s="71">
        <v>121.54178674351586</v>
      </c>
      <c r="G173">
        <f>IF(F173&lt;'Tiers&amp;Savings'!$C$4,2,IF(F173&lt;'Tiers&amp;Savings'!$C$5,3,IF(F173&lt;'Tiers&amp;Savings'!$C$6,4,IF(F173&lt;'Tiers&amp;Savings'!$C$7,5,IF(F173&lt;'Tiers&amp;Savings'!$C$8,6,IF(F173&lt;'Tiers&amp;Savings'!$C$9,7,IF(F173&lt;'Tiers&amp;Savings'!$C$10,8,IF(F173&gt;'Tiers&amp;Savings'!$B$11,9,"ERROR"))))))))</f>
        <v>6</v>
      </c>
      <c r="H173" s="40">
        <f>VLOOKUP(G173,constd,5,FALSE)</f>
        <v>0.24</v>
      </c>
      <c r="I173" s="1">
        <f>B173*H173</f>
        <v>215942640</v>
      </c>
    </row>
    <row r="174" spans="1:9" x14ac:dyDescent="0.25">
      <c r="A174" s="4" t="s">
        <v>317</v>
      </c>
      <c r="B174" s="17">
        <v>1639847306.3775001</v>
      </c>
      <c r="C174" s="18">
        <v>1549814557.0974002</v>
      </c>
      <c r="D174" s="19">
        <v>90032749.280099869</v>
      </c>
      <c r="E174" s="20">
        <f>1-(C174/B174)</f>
        <v>5.4903129657227989E-2</v>
      </c>
      <c r="F174" s="71">
        <v>121.6726820420465</v>
      </c>
      <c r="G174">
        <f>IF(F174&lt;'Tiers&amp;Savings'!$C$4,2,IF(F174&lt;'Tiers&amp;Savings'!$C$5,3,IF(F174&lt;'Tiers&amp;Savings'!$C$6,4,IF(F174&lt;'Tiers&amp;Savings'!$C$7,5,IF(F174&lt;'Tiers&amp;Savings'!$C$8,6,IF(F174&lt;'Tiers&amp;Savings'!$C$9,7,IF(F174&lt;'Tiers&amp;Savings'!$C$10,8,IF(F174&gt;'Tiers&amp;Savings'!$B$11,9,"ERROR"))))))))</f>
        <v>6</v>
      </c>
      <c r="H174" s="40">
        <f>VLOOKUP(G174,constd,5,FALSE)</f>
        <v>0.24</v>
      </c>
      <c r="I174" s="1">
        <f>B174*H174</f>
        <v>393563353.53060001</v>
      </c>
    </row>
    <row r="175" spans="1:9" x14ac:dyDescent="0.25">
      <c r="A175" s="4" t="s">
        <v>379</v>
      </c>
      <c r="B175" s="17">
        <v>1156954000</v>
      </c>
      <c r="C175" s="18">
        <v>1028617000</v>
      </c>
      <c r="D175" s="19">
        <v>128337000</v>
      </c>
      <c r="E175" s="20">
        <f>1-(C175/B175)</f>
        <v>0.11092662283893739</v>
      </c>
      <c r="F175" s="71">
        <v>124.22862467796952</v>
      </c>
      <c r="G175">
        <f>IF(F175&lt;'Tiers&amp;Savings'!$C$4,2,IF(F175&lt;'Tiers&amp;Savings'!$C$5,3,IF(F175&lt;'Tiers&amp;Savings'!$C$6,4,IF(F175&lt;'Tiers&amp;Savings'!$C$7,5,IF(F175&lt;'Tiers&amp;Savings'!$C$8,6,IF(F175&lt;'Tiers&amp;Savings'!$C$9,7,IF(F175&lt;'Tiers&amp;Savings'!$C$10,8,IF(F175&gt;'Tiers&amp;Savings'!$B$11,9,"ERROR"))))))))</f>
        <v>6</v>
      </c>
      <c r="H175" s="40">
        <f>VLOOKUP(G175,constd,5,FALSE)</f>
        <v>0.24</v>
      </c>
      <c r="I175" s="1">
        <f>B175*H175</f>
        <v>277668960</v>
      </c>
    </row>
    <row r="176" spans="1:9" x14ac:dyDescent="0.25">
      <c r="A176" s="4" t="s">
        <v>57</v>
      </c>
      <c r="B176" s="17">
        <v>2603464921.8447104</v>
      </c>
      <c r="C176" s="18">
        <v>2359464114.7928405</v>
      </c>
      <c r="D176" s="19">
        <v>244000807.05186987</v>
      </c>
      <c r="E176" s="20">
        <f>1-(C176/B176)</f>
        <v>9.372156505914464E-2</v>
      </c>
      <c r="F176" s="71">
        <v>125.03571099650321</v>
      </c>
      <c r="G176">
        <f>IF(F176&lt;'Tiers&amp;Savings'!$C$4,2,IF(F176&lt;'Tiers&amp;Savings'!$C$5,3,IF(F176&lt;'Tiers&amp;Savings'!$C$6,4,IF(F176&lt;'Tiers&amp;Savings'!$C$7,5,IF(F176&lt;'Tiers&amp;Savings'!$C$8,6,IF(F176&lt;'Tiers&amp;Savings'!$C$9,7,IF(F176&lt;'Tiers&amp;Savings'!$C$10,8,IF(F176&gt;'Tiers&amp;Savings'!$B$11,9,"ERROR"))))))))</f>
        <v>6</v>
      </c>
      <c r="H176" s="40">
        <f>VLOOKUP(G176,constd,5,FALSE)</f>
        <v>0.24</v>
      </c>
      <c r="I176" s="1">
        <f>B176*H176</f>
        <v>624831581.2427305</v>
      </c>
    </row>
    <row r="177" spans="1:9" x14ac:dyDescent="0.25">
      <c r="A177" s="4" t="s">
        <v>172</v>
      </c>
      <c r="B177" s="17">
        <v>1595531512.3055</v>
      </c>
      <c r="C177" s="18">
        <v>1445509515.3147001</v>
      </c>
      <c r="D177" s="19">
        <v>150021996.9907999</v>
      </c>
      <c r="E177" s="20">
        <f>1-(C177/B177)</f>
        <v>9.4026345348718454E-2</v>
      </c>
      <c r="F177" s="71">
        <v>125.36759536860187</v>
      </c>
      <c r="G177">
        <f>IF(F177&lt;'Tiers&amp;Savings'!$C$4,2,IF(F177&lt;'Tiers&amp;Savings'!$C$5,3,IF(F177&lt;'Tiers&amp;Savings'!$C$6,4,IF(F177&lt;'Tiers&amp;Savings'!$C$7,5,IF(F177&lt;'Tiers&amp;Savings'!$C$8,6,IF(F177&lt;'Tiers&amp;Savings'!$C$9,7,IF(F177&lt;'Tiers&amp;Savings'!$C$10,8,IF(F177&gt;'Tiers&amp;Savings'!$B$11,9,"ERROR"))))))))</f>
        <v>6</v>
      </c>
      <c r="H177" s="40">
        <f>VLOOKUP(G177,constd,5,FALSE)</f>
        <v>0.24</v>
      </c>
      <c r="I177" s="1">
        <f>B177*H177</f>
        <v>382927562.95331997</v>
      </c>
    </row>
    <row r="178" spans="1:9" x14ac:dyDescent="0.25">
      <c r="A178" s="4" t="s">
        <v>178</v>
      </c>
      <c r="B178" s="17">
        <v>575127768.65499997</v>
      </c>
      <c r="C178" s="18">
        <v>496597574.74800003</v>
      </c>
      <c r="D178" s="19">
        <v>78530193.906999946</v>
      </c>
      <c r="E178" s="20">
        <f>1-(C178/B178)</f>
        <v>0.13654390934844185</v>
      </c>
      <c r="F178" s="71">
        <v>125.46802806511663</v>
      </c>
      <c r="G178">
        <f>IF(F178&lt;'Tiers&amp;Savings'!$C$4,2,IF(F178&lt;'Tiers&amp;Savings'!$C$5,3,IF(F178&lt;'Tiers&amp;Savings'!$C$6,4,IF(F178&lt;'Tiers&amp;Savings'!$C$7,5,IF(F178&lt;'Tiers&amp;Savings'!$C$8,6,IF(F178&lt;'Tiers&amp;Savings'!$C$9,7,IF(F178&lt;'Tiers&amp;Savings'!$C$10,8,IF(F178&gt;'Tiers&amp;Savings'!$B$11,9,"ERROR"))))))))</f>
        <v>6</v>
      </c>
      <c r="H178" s="40">
        <f>VLOOKUP(G178,constd,5,FALSE)</f>
        <v>0.24</v>
      </c>
      <c r="I178" s="1">
        <f>B178*H178</f>
        <v>138030664.4772</v>
      </c>
    </row>
    <row r="179" spans="1:9" x14ac:dyDescent="0.25">
      <c r="A179" s="4" t="s">
        <v>319</v>
      </c>
      <c r="B179" s="17">
        <v>1395900000</v>
      </c>
      <c r="C179" s="18">
        <v>1294010000</v>
      </c>
      <c r="D179" s="19">
        <v>101890000</v>
      </c>
      <c r="E179" s="20">
        <f>1-(C179/B179)</f>
        <v>7.2992334694462313E-2</v>
      </c>
      <c r="F179" s="71">
        <v>125.50839074394452</v>
      </c>
      <c r="G179">
        <f>IF(F179&lt;'Tiers&amp;Savings'!$C$4,2,IF(F179&lt;'Tiers&amp;Savings'!$C$5,3,IF(F179&lt;'Tiers&amp;Savings'!$C$6,4,IF(F179&lt;'Tiers&amp;Savings'!$C$7,5,IF(F179&lt;'Tiers&amp;Savings'!$C$8,6,IF(F179&lt;'Tiers&amp;Savings'!$C$9,7,IF(F179&lt;'Tiers&amp;Savings'!$C$10,8,IF(F179&gt;'Tiers&amp;Savings'!$B$11,9,"ERROR"))))))))</f>
        <v>6</v>
      </c>
      <c r="H179" s="40">
        <f>VLOOKUP(G179,constd,5,FALSE)</f>
        <v>0.24</v>
      </c>
      <c r="I179" s="1">
        <f>B179*H179</f>
        <v>335016000</v>
      </c>
    </row>
    <row r="180" spans="1:9" x14ac:dyDescent="0.25">
      <c r="A180" s="4" t="s">
        <v>234</v>
      </c>
      <c r="B180" s="17">
        <v>2826761129.2249999</v>
      </c>
      <c r="C180" s="18">
        <v>2727376443.9900002</v>
      </c>
      <c r="D180" s="19">
        <v>99384685.234999657</v>
      </c>
      <c r="E180" s="20">
        <f>1-(C180/B180)</f>
        <v>3.515850144092203E-2</v>
      </c>
      <c r="F180" s="71">
        <v>125.90033774367404</v>
      </c>
      <c r="G180">
        <f>IF(F180&lt;'Tiers&amp;Savings'!$C$4,2,IF(F180&lt;'Tiers&amp;Savings'!$C$5,3,IF(F180&lt;'Tiers&amp;Savings'!$C$6,4,IF(F180&lt;'Tiers&amp;Savings'!$C$7,5,IF(F180&lt;'Tiers&amp;Savings'!$C$8,6,IF(F180&lt;'Tiers&amp;Savings'!$C$9,7,IF(F180&lt;'Tiers&amp;Savings'!$C$10,8,IF(F180&gt;'Tiers&amp;Savings'!$B$11,9,"ERROR"))))))))</f>
        <v>6</v>
      </c>
      <c r="H180" s="40">
        <f>VLOOKUP(G180,constd,5,FALSE)</f>
        <v>0.24</v>
      </c>
      <c r="I180" s="1">
        <f>B180*H180</f>
        <v>678422671.01399994</v>
      </c>
    </row>
    <row r="181" spans="1:9" x14ac:dyDescent="0.25">
      <c r="A181" s="4" t="s">
        <v>232</v>
      </c>
      <c r="B181" s="17">
        <v>2519711329.5629005</v>
      </c>
      <c r="C181" s="18">
        <v>2487549793.7180004</v>
      </c>
      <c r="D181" s="19">
        <v>32161535.844900131</v>
      </c>
      <c r="E181" s="20">
        <f>1-(C181/B181)</f>
        <v>1.2763976360133045E-2</v>
      </c>
      <c r="F181" s="71">
        <v>126.29775884686219</v>
      </c>
      <c r="G181">
        <f>IF(F181&lt;'Tiers&amp;Savings'!$C$4,2,IF(F181&lt;'Tiers&amp;Savings'!$C$5,3,IF(F181&lt;'Tiers&amp;Savings'!$C$6,4,IF(F181&lt;'Tiers&amp;Savings'!$C$7,5,IF(F181&lt;'Tiers&amp;Savings'!$C$8,6,IF(F181&lt;'Tiers&amp;Savings'!$C$9,7,IF(F181&lt;'Tiers&amp;Savings'!$C$10,8,IF(F181&gt;'Tiers&amp;Savings'!$B$11,9,"ERROR"))))))))</f>
        <v>6</v>
      </c>
      <c r="H181" s="40">
        <f>VLOOKUP(G181,constd,5,FALSE)</f>
        <v>0.24</v>
      </c>
      <c r="I181" s="1">
        <f>B181*H181</f>
        <v>604730719.09509611</v>
      </c>
    </row>
    <row r="182" spans="1:9" x14ac:dyDescent="0.25">
      <c r="A182" s="4" t="s">
        <v>87</v>
      </c>
      <c r="B182" s="17">
        <v>3332449958.7863002</v>
      </c>
      <c r="C182" s="18">
        <v>3123999542.4201303</v>
      </c>
      <c r="D182" s="19">
        <v>208450416.36616993</v>
      </c>
      <c r="E182" s="20">
        <f>1-(C182/B182)</f>
        <v>6.2551701884246413E-2</v>
      </c>
      <c r="F182" s="71">
        <v>126.74276360975456</v>
      </c>
      <c r="G182">
        <f>IF(F182&lt;'Tiers&amp;Savings'!$C$4,2,IF(F182&lt;'Tiers&amp;Savings'!$C$5,3,IF(F182&lt;'Tiers&amp;Savings'!$C$6,4,IF(F182&lt;'Tiers&amp;Savings'!$C$7,5,IF(F182&lt;'Tiers&amp;Savings'!$C$8,6,IF(F182&lt;'Tiers&amp;Savings'!$C$9,7,IF(F182&lt;'Tiers&amp;Savings'!$C$10,8,IF(F182&gt;'Tiers&amp;Savings'!$B$11,9,"ERROR"))))))))</f>
        <v>6</v>
      </c>
      <c r="H182" s="40">
        <f>VLOOKUP(G182,constd,5,FALSE)</f>
        <v>0.24</v>
      </c>
      <c r="I182" s="1">
        <f>B182*H182</f>
        <v>799787990.10871196</v>
      </c>
    </row>
    <row r="183" spans="1:9" x14ac:dyDescent="0.25">
      <c r="A183" s="4" t="s">
        <v>324</v>
      </c>
      <c r="B183" s="17">
        <v>7105190365.7350006</v>
      </c>
      <c r="C183" s="18">
        <v>6932489109.4250011</v>
      </c>
      <c r="D183" s="19">
        <v>172701256.30999947</v>
      </c>
      <c r="E183" s="20">
        <f>1-(C183/B183)</f>
        <v>2.4306351754184718E-2</v>
      </c>
      <c r="F183" s="71">
        <v>126.80971797867474</v>
      </c>
      <c r="G183">
        <f>IF(F183&lt;'Tiers&amp;Savings'!$C$4,2,IF(F183&lt;'Tiers&amp;Savings'!$C$5,3,IF(F183&lt;'Tiers&amp;Savings'!$C$6,4,IF(F183&lt;'Tiers&amp;Savings'!$C$7,5,IF(F183&lt;'Tiers&amp;Savings'!$C$8,6,IF(F183&lt;'Tiers&amp;Savings'!$C$9,7,IF(F183&lt;'Tiers&amp;Savings'!$C$10,8,IF(F183&gt;'Tiers&amp;Savings'!$B$11,9,"ERROR"))))))))</f>
        <v>6</v>
      </c>
      <c r="H183" s="40">
        <f>VLOOKUP(G183,constd,5,FALSE)</f>
        <v>0.24</v>
      </c>
      <c r="I183" s="1">
        <f>B183*H183</f>
        <v>1705245687.7764001</v>
      </c>
    </row>
    <row r="184" spans="1:9" x14ac:dyDescent="0.25">
      <c r="A184" s="4" t="s">
        <v>44</v>
      </c>
      <c r="B184" s="17">
        <v>1302000000</v>
      </c>
      <c r="C184" s="18">
        <v>1109000000</v>
      </c>
      <c r="D184" s="19">
        <v>193000000</v>
      </c>
      <c r="E184" s="20">
        <f>1-(C184/B184)</f>
        <v>0.14823348694316441</v>
      </c>
      <c r="F184" s="71">
        <v>126.87748669271217</v>
      </c>
      <c r="G184">
        <f>IF(F184&lt;'Tiers&amp;Savings'!$C$4,2,IF(F184&lt;'Tiers&amp;Savings'!$C$5,3,IF(F184&lt;'Tiers&amp;Savings'!$C$6,4,IF(F184&lt;'Tiers&amp;Savings'!$C$7,5,IF(F184&lt;'Tiers&amp;Savings'!$C$8,6,IF(F184&lt;'Tiers&amp;Savings'!$C$9,7,IF(F184&lt;'Tiers&amp;Savings'!$C$10,8,IF(F184&gt;'Tiers&amp;Savings'!$B$11,9,"ERROR"))))))))</f>
        <v>6</v>
      </c>
      <c r="H184" s="40">
        <f>VLOOKUP(G184,constd,5,FALSE)</f>
        <v>0.24</v>
      </c>
      <c r="I184" s="1">
        <f>B184*H184</f>
        <v>312480000</v>
      </c>
    </row>
    <row r="185" spans="1:9" x14ac:dyDescent="0.25">
      <c r="A185" s="4" t="s">
        <v>106</v>
      </c>
      <c r="B185" s="17">
        <v>8782999363.3580017</v>
      </c>
      <c r="C185" s="18">
        <v>8499508621.868</v>
      </c>
      <c r="D185" s="19">
        <v>283490741.49000168</v>
      </c>
      <c r="E185" s="20">
        <f>1-(C185/B185)</f>
        <v>3.2277213029606178E-2</v>
      </c>
      <c r="F185" s="71">
        <v>126.89756099531047</v>
      </c>
      <c r="G185">
        <f>IF(F185&lt;'Tiers&amp;Savings'!$C$4,2,IF(F185&lt;'Tiers&amp;Savings'!$C$5,3,IF(F185&lt;'Tiers&amp;Savings'!$C$6,4,IF(F185&lt;'Tiers&amp;Savings'!$C$7,5,IF(F185&lt;'Tiers&amp;Savings'!$C$8,6,IF(F185&lt;'Tiers&amp;Savings'!$C$9,7,IF(F185&lt;'Tiers&amp;Savings'!$C$10,8,IF(F185&gt;'Tiers&amp;Savings'!$B$11,9,"ERROR"))))))))</f>
        <v>6</v>
      </c>
      <c r="H185" s="40">
        <f>VLOOKUP(G185,constd,5,FALSE)</f>
        <v>0.24</v>
      </c>
      <c r="I185" s="1">
        <f>B185*H185</f>
        <v>2107919847.2059202</v>
      </c>
    </row>
    <row r="186" spans="1:9" x14ac:dyDescent="0.25">
      <c r="A186" s="4" t="s">
        <v>183</v>
      </c>
      <c r="B186" s="17">
        <v>7817224611.4440498</v>
      </c>
      <c r="C186" s="18">
        <v>6780899767.0703316</v>
      </c>
      <c r="D186" s="19">
        <v>1036324844.3737183</v>
      </c>
      <c r="E186" s="20">
        <f>1-(C186/B186)</f>
        <v>0.13256940869481826</v>
      </c>
      <c r="F186" s="71">
        <v>127.03840802368238</v>
      </c>
      <c r="G186">
        <f>IF(F186&lt;'Tiers&amp;Savings'!$C$4,2,IF(F186&lt;'Tiers&amp;Savings'!$C$5,3,IF(F186&lt;'Tiers&amp;Savings'!$C$6,4,IF(F186&lt;'Tiers&amp;Savings'!$C$7,5,IF(F186&lt;'Tiers&amp;Savings'!$C$8,6,IF(F186&lt;'Tiers&amp;Savings'!$C$9,7,IF(F186&lt;'Tiers&amp;Savings'!$C$10,8,IF(F186&gt;'Tiers&amp;Savings'!$B$11,9,"ERROR"))))))))</f>
        <v>6</v>
      </c>
      <c r="H186" s="40">
        <f>VLOOKUP(G186,constd,5,FALSE)</f>
        <v>0.24</v>
      </c>
      <c r="I186" s="1">
        <f>B186*H186</f>
        <v>1876133906.7465718</v>
      </c>
    </row>
    <row r="187" spans="1:9" x14ac:dyDescent="0.25">
      <c r="A187" s="4" t="s">
        <v>189</v>
      </c>
      <c r="B187" s="17">
        <v>127297632</v>
      </c>
      <c r="C187" s="18">
        <v>96625396</v>
      </c>
      <c r="D187" s="19">
        <v>30672236</v>
      </c>
      <c r="E187" s="20">
        <f>1-(C187/B187)</f>
        <v>0.24094899110142132</v>
      </c>
      <c r="F187" s="71">
        <v>127.5041804347826</v>
      </c>
      <c r="G187">
        <f>IF(F187&lt;'Tiers&amp;Savings'!$C$4,2,IF(F187&lt;'Tiers&amp;Savings'!$C$5,3,IF(F187&lt;'Tiers&amp;Savings'!$C$6,4,IF(F187&lt;'Tiers&amp;Savings'!$C$7,5,IF(F187&lt;'Tiers&amp;Savings'!$C$8,6,IF(F187&lt;'Tiers&amp;Savings'!$C$9,7,IF(F187&lt;'Tiers&amp;Savings'!$C$10,8,IF(F187&gt;'Tiers&amp;Savings'!$B$11,9,"ERROR"))))))))</f>
        <v>6</v>
      </c>
      <c r="H187" s="40">
        <f>VLOOKUP(G187,constd,5,FALSE)</f>
        <v>0.24</v>
      </c>
      <c r="I187" s="1">
        <f>B187*H187</f>
        <v>30551431.68</v>
      </c>
    </row>
    <row r="188" spans="1:9" x14ac:dyDescent="0.25">
      <c r="A188" s="4" t="s">
        <v>290</v>
      </c>
      <c r="B188" s="17">
        <v>860874000</v>
      </c>
      <c r="C188" s="18">
        <v>799778000</v>
      </c>
      <c r="D188" s="19">
        <v>61096000</v>
      </c>
      <c r="E188" s="20">
        <f>1-(C188/B188)</f>
        <v>7.0969735408433765E-2</v>
      </c>
      <c r="F188" s="71">
        <v>128.06120917136766</v>
      </c>
      <c r="G188">
        <f>IF(F188&lt;'Tiers&amp;Savings'!$C$4,2,IF(F188&lt;'Tiers&amp;Savings'!$C$5,3,IF(F188&lt;'Tiers&amp;Savings'!$C$6,4,IF(F188&lt;'Tiers&amp;Savings'!$C$7,5,IF(F188&lt;'Tiers&amp;Savings'!$C$8,6,IF(F188&lt;'Tiers&amp;Savings'!$C$9,7,IF(F188&lt;'Tiers&amp;Savings'!$C$10,8,IF(F188&gt;'Tiers&amp;Savings'!$B$11,9,"ERROR"))))))))</f>
        <v>6</v>
      </c>
      <c r="H188" s="40">
        <f>VLOOKUP(G188,constd,5,FALSE)</f>
        <v>0.24</v>
      </c>
      <c r="I188" s="1">
        <f>B188*H188</f>
        <v>206609760</v>
      </c>
    </row>
    <row r="189" spans="1:9" x14ac:dyDescent="0.25">
      <c r="A189" s="4" t="s">
        <v>95</v>
      </c>
      <c r="B189" s="17">
        <v>2457000000</v>
      </c>
      <c r="C189" s="18">
        <v>1986810000</v>
      </c>
      <c r="D189" s="19">
        <v>470190000</v>
      </c>
      <c r="E189" s="20">
        <f>1-(C189/B189)</f>
        <v>0.19136752136752133</v>
      </c>
      <c r="F189" s="71">
        <v>129.09684861061243</v>
      </c>
      <c r="G189">
        <f>IF(F189&lt;'Tiers&amp;Savings'!$C$4,2,IF(F189&lt;'Tiers&amp;Savings'!$C$5,3,IF(F189&lt;'Tiers&amp;Savings'!$C$6,4,IF(F189&lt;'Tiers&amp;Savings'!$C$7,5,IF(F189&lt;'Tiers&amp;Savings'!$C$8,6,IF(F189&lt;'Tiers&amp;Savings'!$C$9,7,IF(F189&lt;'Tiers&amp;Savings'!$C$10,8,IF(F189&gt;'Tiers&amp;Savings'!$B$11,9,"ERROR"))))))))</f>
        <v>6</v>
      </c>
      <c r="H189" s="40">
        <f>VLOOKUP(G189,constd,5,FALSE)</f>
        <v>0.24</v>
      </c>
      <c r="I189" s="1">
        <f>B189*H189</f>
        <v>589680000</v>
      </c>
    </row>
    <row r="190" spans="1:9" x14ac:dyDescent="0.25">
      <c r="A190" s="4" t="s">
        <v>219</v>
      </c>
      <c r="B190" s="17">
        <v>559946000</v>
      </c>
      <c r="C190" s="18">
        <v>448854000</v>
      </c>
      <c r="D190" s="19">
        <v>111092000</v>
      </c>
      <c r="E190" s="20">
        <f>1-(C190/B190)</f>
        <v>0.19839770263561129</v>
      </c>
      <c r="F190" s="71">
        <v>129.1896936795944</v>
      </c>
      <c r="G190">
        <f>IF(F190&lt;'Tiers&amp;Savings'!$C$4,2,IF(F190&lt;'Tiers&amp;Savings'!$C$5,3,IF(F190&lt;'Tiers&amp;Savings'!$C$6,4,IF(F190&lt;'Tiers&amp;Savings'!$C$7,5,IF(F190&lt;'Tiers&amp;Savings'!$C$8,6,IF(F190&lt;'Tiers&amp;Savings'!$C$9,7,IF(F190&lt;'Tiers&amp;Savings'!$C$10,8,IF(F190&gt;'Tiers&amp;Savings'!$B$11,9,"ERROR"))))))))</f>
        <v>6</v>
      </c>
      <c r="H190" s="40">
        <f>VLOOKUP(G190,constd,5,FALSE)</f>
        <v>0.24</v>
      </c>
      <c r="I190" s="1">
        <f>B190*H190</f>
        <v>134387040</v>
      </c>
    </row>
    <row r="191" spans="1:9" x14ac:dyDescent="0.25">
      <c r="A191" s="4" t="s">
        <v>173</v>
      </c>
      <c r="B191" s="17">
        <v>1441240861.6210001</v>
      </c>
      <c r="C191" s="18">
        <v>992152424.92960024</v>
      </c>
      <c r="D191" s="19">
        <v>449088436.69139981</v>
      </c>
      <c r="E191" s="20">
        <f>1-(C191/B191)</f>
        <v>0.31159846258195778</v>
      </c>
      <c r="F191" s="71">
        <v>129.27330985064421</v>
      </c>
      <c r="G191">
        <f>IF(F191&lt;'Tiers&amp;Savings'!$C$4,2,IF(F191&lt;'Tiers&amp;Savings'!$C$5,3,IF(F191&lt;'Tiers&amp;Savings'!$C$6,4,IF(F191&lt;'Tiers&amp;Savings'!$C$7,5,IF(F191&lt;'Tiers&amp;Savings'!$C$8,6,IF(F191&lt;'Tiers&amp;Savings'!$C$9,7,IF(F191&lt;'Tiers&amp;Savings'!$C$10,8,IF(F191&gt;'Tiers&amp;Savings'!$B$11,9,"ERROR"))))))))</f>
        <v>6</v>
      </c>
      <c r="H191" s="40">
        <f>VLOOKUP(G191,constd,5,FALSE)</f>
        <v>0.24</v>
      </c>
      <c r="I191" s="1">
        <f>B191*H191</f>
        <v>345897806.78904003</v>
      </c>
    </row>
    <row r="192" spans="1:9" x14ac:dyDescent="0.25">
      <c r="A192" s="4" t="s">
        <v>350</v>
      </c>
      <c r="B192" s="17">
        <v>1830698487.1714001</v>
      </c>
      <c r="C192" s="18">
        <v>1657215187.4366002</v>
      </c>
      <c r="D192" s="19">
        <v>173483299.73479986</v>
      </c>
      <c r="E192" s="20">
        <f>1-(C192/B192)</f>
        <v>9.476344736748421E-2</v>
      </c>
      <c r="F192" s="71">
        <v>129.85356248088155</v>
      </c>
      <c r="G192">
        <f>IF(F192&lt;'Tiers&amp;Savings'!$C$4,2,IF(F192&lt;'Tiers&amp;Savings'!$C$5,3,IF(F192&lt;'Tiers&amp;Savings'!$C$6,4,IF(F192&lt;'Tiers&amp;Savings'!$C$7,5,IF(F192&lt;'Tiers&amp;Savings'!$C$8,6,IF(F192&lt;'Tiers&amp;Savings'!$C$9,7,IF(F192&lt;'Tiers&amp;Savings'!$C$10,8,IF(F192&gt;'Tiers&amp;Savings'!$B$11,9,"ERROR"))))))))</f>
        <v>6</v>
      </c>
      <c r="H192" s="40">
        <f>VLOOKUP(G192,constd,5,FALSE)</f>
        <v>0.24</v>
      </c>
      <c r="I192" s="1">
        <f>B192*H192</f>
        <v>439367636.92113602</v>
      </c>
    </row>
    <row r="193" spans="1:13" x14ac:dyDescent="0.25">
      <c r="A193" s="4" t="s">
        <v>258</v>
      </c>
      <c r="B193" s="17">
        <v>666765336.21307504</v>
      </c>
      <c r="C193" s="18">
        <v>641552256.197523</v>
      </c>
      <c r="D193" s="19">
        <v>25213080.015552044</v>
      </c>
      <c r="E193" s="20">
        <f>1-(C193/B193)</f>
        <v>3.7814023384525219E-2</v>
      </c>
      <c r="F193" s="71">
        <v>130.54673242189759</v>
      </c>
      <c r="G193">
        <f>IF(F193&lt;'Tiers&amp;Savings'!$C$4,2,IF(F193&lt;'Tiers&amp;Savings'!$C$5,3,IF(F193&lt;'Tiers&amp;Savings'!$C$6,4,IF(F193&lt;'Tiers&amp;Savings'!$C$7,5,IF(F193&lt;'Tiers&amp;Savings'!$C$8,6,IF(F193&lt;'Tiers&amp;Savings'!$C$9,7,IF(F193&lt;'Tiers&amp;Savings'!$C$10,8,IF(F193&gt;'Tiers&amp;Savings'!$B$11,9,"ERROR"))))))))</f>
        <v>7</v>
      </c>
      <c r="H193" s="40">
        <f>VLOOKUP(G193,constd,5,FALSE)</f>
        <v>0.28000000000000003</v>
      </c>
      <c r="I193" s="1">
        <f>B193*H193</f>
        <v>186694294.13966104</v>
      </c>
    </row>
    <row r="194" spans="1:13" x14ac:dyDescent="0.25">
      <c r="A194" s="4" t="s">
        <v>269</v>
      </c>
      <c r="B194" s="17">
        <v>22059815756.473003</v>
      </c>
      <c r="C194" s="18">
        <v>21154600492.267002</v>
      </c>
      <c r="D194" s="19">
        <v>905215264.20600128</v>
      </c>
      <c r="E194" s="20">
        <f>1-(C194/B194)</f>
        <v>4.103457953588685E-2</v>
      </c>
      <c r="F194" s="71">
        <v>130.69432732406764</v>
      </c>
      <c r="G194">
        <f>IF(F194&lt;'Tiers&amp;Savings'!$C$4,2,IF(F194&lt;'Tiers&amp;Savings'!$C$5,3,IF(F194&lt;'Tiers&amp;Savings'!$C$6,4,IF(F194&lt;'Tiers&amp;Savings'!$C$7,5,IF(F194&lt;'Tiers&amp;Savings'!$C$8,6,IF(F194&lt;'Tiers&amp;Savings'!$C$9,7,IF(F194&lt;'Tiers&amp;Savings'!$C$10,8,IF(F194&gt;'Tiers&amp;Savings'!$B$11,9,"ERROR"))))))))</f>
        <v>7</v>
      </c>
      <c r="H194" s="40">
        <f>VLOOKUP(G194,constd,5,FALSE)</f>
        <v>0.28000000000000003</v>
      </c>
      <c r="I194" s="1">
        <f>B194*H194</f>
        <v>6176748411.8124418</v>
      </c>
    </row>
    <row r="195" spans="1:13" x14ac:dyDescent="0.25">
      <c r="A195" s="4" t="s">
        <v>355</v>
      </c>
      <c r="B195" s="17">
        <v>1045005526.3890002</v>
      </c>
      <c r="C195" s="18">
        <v>935193595.49000013</v>
      </c>
      <c r="D195" s="19">
        <v>109811930.89900005</v>
      </c>
      <c r="E195" s="20">
        <f>1-(C195/B195)</f>
        <v>0.10508263174306209</v>
      </c>
      <c r="F195" s="71">
        <v>130.99109625686404</v>
      </c>
      <c r="G195">
        <f>IF(F195&lt;'Tiers&amp;Savings'!$C$4,2,IF(F195&lt;'Tiers&amp;Savings'!$C$5,3,IF(F195&lt;'Tiers&amp;Savings'!$C$6,4,IF(F195&lt;'Tiers&amp;Savings'!$C$7,5,IF(F195&lt;'Tiers&amp;Savings'!$C$8,6,IF(F195&lt;'Tiers&amp;Savings'!$C$9,7,IF(F195&lt;'Tiers&amp;Savings'!$C$10,8,IF(F195&gt;'Tiers&amp;Savings'!$B$11,9,"ERROR"))))))))</f>
        <v>7</v>
      </c>
      <c r="H195" s="40">
        <f>VLOOKUP(G195,constd,5,FALSE)</f>
        <v>0.28000000000000003</v>
      </c>
      <c r="I195" s="1">
        <f>B195*H195</f>
        <v>292601547.38892007</v>
      </c>
    </row>
    <row r="196" spans="1:13" x14ac:dyDescent="0.25">
      <c r="A196" s="4" t="s">
        <v>111</v>
      </c>
      <c r="B196" s="17">
        <v>830595287.4230001</v>
      </c>
      <c r="C196" s="18">
        <v>682007036.71100008</v>
      </c>
      <c r="D196" s="19">
        <v>148588250.71200001</v>
      </c>
      <c r="E196" s="20">
        <f>1-(C196/B196)</f>
        <v>0.17889368379756765</v>
      </c>
      <c r="F196" s="71">
        <v>131.56175348968276</v>
      </c>
      <c r="G196">
        <f>IF(F196&lt;'Tiers&amp;Savings'!$C$4,2,IF(F196&lt;'Tiers&amp;Savings'!$C$5,3,IF(F196&lt;'Tiers&amp;Savings'!$C$6,4,IF(F196&lt;'Tiers&amp;Savings'!$C$7,5,IF(F196&lt;'Tiers&amp;Savings'!$C$8,6,IF(F196&lt;'Tiers&amp;Savings'!$C$9,7,IF(F196&lt;'Tiers&amp;Savings'!$C$10,8,IF(F196&gt;'Tiers&amp;Savings'!$B$11,9,"ERROR"))))))))</f>
        <v>7</v>
      </c>
      <c r="H196" s="40">
        <f>VLOOKUP(G196,constd,5,FALSE)</f>
        <v>0.28000000000000003</v>
      </c>
      <c r="I196" s="1">
        <f>B196*H196</f>
        <v>232566680.47844005</v>
      </c>
    </row>
    <row r="197" spans="1:13" x14ac:dyDescent="0.25">
      <c r="A197" s="4" t="s">
        <v>186</v>
      </c>
      <c r="B197" s="17">
        <v>540150000</v>
      </c>
      <c r="C197" s="18">
        <v>446810000</v>
      </c>
      <c r="D197" s="19">
        <v>93340000</v>
      </c>
      <c r="E197" s="20">
        <f>1-(C197/B197)</f>
        <v>0.17280385078219018</v>
      </c>
      <c r="F197" s="71">
        <v>131.90962054071596</v>
      </c>
      <c r="G197">
        <f>IF(F197&lt;'Tiers&amp;Savings'!$C$4,2,IF(F197&lt;'Tiers&amp;Savings'!$C$5,3,IF(F197&lt;'Tiers&amp;Savings'!$C$6,4,IF(F197&lt;'Tiers&amp;Savings'!$C$7,5,IF(F197&lt;'Tiers&amp;Savings'!$C$8,6,IF(F197&lt;'Tiers&amp;Savings'!$C$9,7,IF(F197&lt;'Tiers&amp;Savings'!$C$10,8,IF(F197&gt;'Tiers&amp;Savings'!$B$11,9,"ERROR"))))))))</f>
        <v>7</v>
      </c>
      <c r="H197" s="40">
        <f>VLOOKUP(G197,constd,5,FALSE)</f>
        <v>0.28000000000000003</v>
      </c>
      <c r="I197" s="1">
        <f>B197*H197</f>
        <v>151242000</v>
      </c>
    </row>
    <row r="198" spans="1:13" x14ac:dyDescent="0.25">
      <c r="A198" s="4" t="s">
        <v>126</v>
      </c>
      <c r="B198" s="17">
        <v>4712137485.8470001</v>
      </c>
      <c r="C198" s="18">
        <v>4362205638.3917007</v>
      </c>
      <c r="D198" s="19">
        <v>349931847.45529938</v>
      </c>
      <c r="E198" s="20">
        <f>1-(C198/B198)</f>
        <v>7.426180762049639E-2</v>
      </c>
      <c r="F198" s="71">
        <v>132.22369933627917</v>
      </c>
      <c r="G198">
        <f>IF(F198&lt;'Tiers&amp;Savings'!$C$4,2,IF(F198&lt;'Tiers&amp;Savings'!$C$5,3,IF(F198&lt;'Tiers&amp;Savings'!$C$6,4,IF(F198&lt;'Tiers&amp;Savings'!$C$7,5,IF(F198&lt;'Tiers&amp;Savings'!$C$8,6,IF(F198&lt;'Tiers&amp;Savings'!$C$9,7,IF(F198&lt;'Tiers&amp;Savings'!$C$10,8,IF(F198&gt;'Tiers&amp;Savings'!$B$11,9,"ERROR"))))))))</f>
        <v>7</v>
      </c>
      <c r="H198" s="40">
        <f>VLOOKUP(G198,constd,5,FALSE)</f>
        <v>0.28000000000000003</v>
      </c>
      <c r="I198" s="1">
        <f>B198*H198</f>
        <v>1319398496.0371602</v>
      </c>
    </row>
    <row r="199" spans="1:13" x14ac:dyDescent="0.25">
      <c r="A199" s="4" t="s">
        <v>326</v>
      </c>
      <c r="B199" s="17">
        <v>776210684.25670004</v>
      </c>
      <c r="C199" s="18">
        <v>654635516.84300005</v>
      </c>
      <c r="D199" s="19">
        <v>121575167.41369998</v>
      </c>
      <c r="E199" s="20">
        <f>1-(C199/B199)</f>
        <v>0.15662650602409633</v>
      </c>
      <c r="F199" s="71">
        <v>132.44527800001543</v>
      </c>
      <c r="G199">
        <f>IF(F199&lt;'Tiers&amp;Savings'!$C$4,2,IF(F199&lt;'Tiers&amp;Savings'!$C$5,3,IF(F199&lt;'Tiers&amp;Savings'!$C$6,4,IF(F199&lt;'Tiers&amp;Savings'!$C$7,5,IF(F199&lt;'Tiers&amp;Savings'!$C$8,6,IF(F199&lt;'Tiers&amp;Savings'!$C$9,7,IF(F199&lt;'Tiers&amp;Savings'!$C$10,8,IF(F199&gt;'Tiers&amp;Savings'!$B$11,9,"ERROR"))))))))</f>
        <v>7</v>
      </c>
      <c r="H199" s="40">
        <f>VLOOKUP(G199,constd,5,FALSE)</f>
        <v>0.28000000000000003</v>
      </c>
      <c r="I199" s="1">
        <f>B199*H199</f>
        <v>217338991.59187603</v>
      </c>
    </row>
    <row r="200" spans="1:13" x14ac:dyDescent="0.25">
      <c r="A200" s="4" t="s">
        <v>365</v>
      </c>
      <c r="B200" s="17">
        <v>2040416465.5886004</v>
      </c>
      <c r="C200" s="18">
        <v>1962283810.4225404</v>
      </c>
      <c r="D200" s="19">
        <v>78132655.166059971</v>
      </c>
      <c r="E200" s="20">
        <f>1-(C200/B200)</f>
        <v>3.8292503752914486E-2</v>
      </c>
      <c r="F200" s="71">
        <v>133.25841577792801</v>
      </c>
      <c r="G200">
        <f>IF(F200&lt;'Tiers&amp;Savings'!$C$4,2,IF(F200&lt;'Tiers&amp;Savings'!$C$5,3,IF(F200&lt;'Tiers&amp;Savings'!$C$6,4,IF(F200&lt;'Tiers&amp;Savings'!$C$7,5,IF(F200&lt;'Tiers&amp;Savings'!$C$8,6,IF(F200&lt;'Tiers&amp;Savings'!$C$9,7,IF(F200&lt;'Tiers&amp;Savings'!$C$10,8,IF(F200&gt;'Tiers&amp;Savings'!$B$11,9,"ERROR"))))))))</f>
        <v>7</v>
      </c>
      <c r="H200" s="40">
        <f>VLOOKUP(G200,constd,5,FALSE)</f>
        <v>0.28000000000000003</v>
      </c>
      <c r="I200" s="1">
        <f>B200*H200</f>
        <v>571316610.3648082</v>
      </c>
    </row>
    <row r="201" spans="1:13" x14ac:dyDescent="0.25">
      <c r="A201" s="4" t="s">
        <v>299</v>
      </c>
      <c r="B201" s="17">
        <v>6584316859.6754999</v>
      </c>
      <c r="C201" s="18">
        <v>6185605053.5983</v>
      </c>
      <c r="D201" s="19">
        <v>398711806.07719994</v>
      </c>
      <c r="E201" s="20">
        <f>1-(C201/B201)</f>
        <v>6.0554771979313582E-2</v>
      </c>
      <c r="F201" s="71">
        <v>133.57556962160072</v>
      </c>
      <c r="G201">
        <f>IF(F201&lt;'Tiers&amp;Savings'!$C$4,2,IF(F201&lt;'Tiers&amp;Savings'!$C$5,3,IF(F201&lt;'Tiers&amp;Savings'!$C$6,4,IF(F201&lt;'Tiers&amp;Savings'!$C$7,5,IF(F201&lt;'Tiers&amp;Savings'!$C$8,6,IF(F201&lt;'Tiers&amp;Savings'!$C$9,7,IF(F201&lt;'Tiers&amp;Savings'!$C$10,8,IF(F201&gt;'Tiers&amp;Savings'!$B$11,9,"ERROR"))))))))</f>
        <v>7</v>
      </c>
      <c r="H201" s="40">
        <f>VLOOKUP(G201,constd,5,FALSE)</f>
        <v>0.28000000000000003</v>
      </c>
      <c r="I201" s="1">
        <f>B201*H201</f>
        <v>1843608720.7091401</v>
      </c>
    </row>
    <row r="202" spans="1:13" x14ac:dyDescent="0.25">
      <c r="A202" s="4" t="s">
        <v>311</v>
      </c>
      <c r="B202" s="17">
        <v>369631916.8574481</v>
      </c>
      <c r="C202" s="18">
        <v>306051989.589136</v>
      </c>
      <c r="D202" s="19">
        <v>63579927.268312097</v>
      </c>
      <c r="E202" s="20">
        <f>1-(C202/B202)</f>
        <v>0.17200875889955214</v>
      </c>
      <c r="F202" s="71">
        <v>134.2948845892966</v>
      </c>
      <c r="G202">
        <f>IF(F202&lt;'Tiers&amp;Savings'!$C$4,2,IF(F202&lt;'Tiers&amp;Savings'!$C$5,3,IF(F202&lt;'Tiers&amp;Savings'!$C$6,4,IF(F202&lt;'Tiers&amp;Savings'!$C$7,5,IF(F202&lt;'Tiers&amp;Savings'!$C$8,6,IF(F202&lt;'Tiers&amp;Savings'!$C$9,7,IF(F202&lt;'Tiers&amp;Savings'!$C$10,8,IF(F202&gt;'Tiers&amp;Savings'!$B$11,9,"ERROR"))))))))</f>
        <v>7</v>
      </c>
      <c r="H202" s="40">
        <f>VLOOKUP(G202,constd,5,FALSE)</f>
        <v>0.28000000000000003</v>
      </c>
      <c r="I202" s="1">
        <f>B202*H202</f>
        <v>103496936.72008547</v>
      </c>
    </row>
    <row r="203" spans="1:13" x14ac:dyDescent="0.25">
      <c r="A203" s="4" t="s">
        <v>112</v>
      </c>
      <c r="B203" s="17">
        <v>146056000</v>
      </c>
      <c r="C203" s="18">
        <v>148820000</v>
      </c>
      <c r="D203" s="19">
        <v>-2764000</v>
      </c>
      <c r="E203" s="20">
        <f>1-(C203/B203)</f>
        <v>-1.8924248233554319E-2</v>
      </c>
      <c r="F203" s="71">
        <v>134.45291572223366</v>
      </c>
      <c r="G203">
        <f>IF(F203&lt;'Tiers&amp;Savings'!$C$4,2,IF(F203&lt;'Tiers&amp;Savings'!$C$5,3,IF(F203&lt;'Tiers&amp;Savings'!$C$6,4,IF(F203&lt;'Tiers&amp;Savings'!$C$7,5,IF(F203&lt;'Tiers&amp;Savings'!$C$8,6,IF(F203&lt;'Tiers&amp;Savings'!$C$9,7,IF(F203&lt;'Tiers&amp;Savings'!$C$10,8,IF(F203&gt;'Tiers&amp;Savings'!$B$11,9,"ERROR"))))))))</f>
        <v>7</v>
      </c>
      <c r="H203" s="40">
        <f>VLOOKUP(G203,constd,5,FALSE)</f>
        <v>0.28000000000000003</v>
      </c>
      <c r="I203" s="1">
        <f>B203*H203</f>
        <v>40895680.000000007</v>
      </c>
    </row>
    <row r="204" spans="1:13" x14ac:dyDescent="0.25">
      <c r="A204" s="4" t="s">
        <v>43</v>
      </c>
      <c r="B204" s="17">
        <v>4529625693.5422554</v>
      </c>
      <c r="C204" s="18">
        <v>3497663768.4215517</v>
      </c>
      <c r="D204" s="19">
        <v>1031961925.1207037</v>
      </c>
      <c r="E204" s="20">
        <f>1-(C204/B204)</f>
        <v>0.22782498929038209</v>
      </c>
      <c r="F204" s="71">
        <v>134.56645499159936</v>
      </c>
      <c r="G204">
        <f>IF(F204&lt;'Tiers&amp;Savings'!$C$4,2,IF(F204&lt;'Tiers&amp;Savings'!$C$5,3,IF(F204&lt;'Tiers&amp;Savings'!$C$6,4,IF(F204&lt;'Tiers&amp;Savings'!$C$7,5,IF(F204&lt;'Tiers&amp;Savings'!$C$8,6,IF(F204&lt;'Tiers&amp;Savings'!$C$9,7,IF(F204&lt;'Tiers&amp;Savings'!$C$10,8,IF(F204&gt;'Tiers&amp;Savings'!$B$11,9,"ERROR"))))))))</f>
        <v>7</v>
      </c>
      <c r="H204" s="40">
        <f>VLOOKUP(G204,constd,5,FALSE)</f>
        <v>0.28000000000000003</v>
      </c>
      <c r="I204" s="1">
        <f>B204*H204</f>
        <v>1268295194.1918316</v>
      </c>
    </row>
    <row r="205" spans="1:13" x14ac:dyDescent="0.25">
      <c r="A205" s="4" t="s">
        <v>63</v>
      </c>
      <c r="B205" s="17">
        <v>17427511870.241001</v>
      </c>
      <c r="C205" s="18">
        <v>15956944380.190002</v>
      </c>
      <c r="D205" s="19">
        <v>1470567490.0509987</v>
      </c>
      <c r="E205" s="20">
        <f>1-(C205/B205)</f>
        <v>8.4381953143989552E-2</v>
      </c>
      <c r="F205" s="71">
        <v>135.2816237685567</v>
      </c>
      <c r="G205">
        <f>IF(F205&lt;'Tiers&amp;Savings'!$C$4,2,IF(F205&lt;'Tiers&amp;Savings'!$C$5,3,IF(F205&lt;'Tiers&amp;Savings'!$C$6,4,IF(F205&lt;'Tiers&amp;Savings'!$C$7,5,IF(F205&lt;'Tiers&amp;Savings'!$C$8,6,IF(F205&lt;'Tiers&amp;Savings'!$C$9,7,IF(F205&lt;'Tiers&amp;Savings'!$C$10,8,IF(F205&gt;'Tiers&amp;Savings'!$B$11,9,"ERROR"))))))))</f>
        <v>7</v>
      </c>
      <c r="H205" s="40">
        <f>VLOOKUP(G205,constd,5,FALSE)</f>
        <v>0.28000000000000003</v>
      </c>
      <c r="I205" s="1">
        <f>B205*H205</f>
        <v>4879703323.6674805</v>
      </c>
    </row>
    <row r="206" spans="1:13" x14ac:dyDescent="0.25">
      <c r="A206" s="4" t="s">
        <v>224</v>
      </c>
      <c r="B206" s="17">
        <v>4045106580.7209206</v>
      </c>
      <c r="C206" s="18">
        <v>3679048346.1433902</v>
      </c>
      <c r="D206" s="19">
        <v>366058234.57753038</v>
      </c>
      <c r="E206" s="20">
        <f>1-(C206/B206)</f>
        <v>9.0494088912804749E-2</v>
      </c>
      <c r="F206" s="71">
        <v>135.42569375019653</v>
      </c>
      <c r="G206">
        <f>IF(F206&lt;'Tiers&amp;Savings'!$C$4,2,IF(F206&lt;'Tiers&amp;Savings'!$C$5,3,IF(F206&lt;'Tiers&amp;Savings'!$C$6,4,IF(F206&lt;'Tiers&amp;Savings'!$C$7,5,IF(F206&lt;'Tiers&amp;Savings'!$C$8,6,IF(F206&lt;'Tiers&amp;Savings'!$C$9,7,IF(F206&lt;'Tiers&amp;Savings'!$C$10,8,IF(F206&gt;'Tiers&amp;Savings'!$B$11,9,"ERROR"))))))))</f>
        <v>7</v>
      </c>
      <c r="H206" s="40">
        <f>VLOOKUP(G206,constd,5,FALSE)</f>
        <v>0.28000000000000003</v>
      </c>
      <c r="I206" s="1">
        <f>B206*H206</f>
        <v>1132629842.6018579</v>
      </c>
    </row>
    <row r="207" spans="1:13" x14ac:dyDescent="0.25">
      <c r="A207" s="4" t="s">
        <v>320</v>
      </c>
      <c r="B207" s="17">
        <v>7215373767.2607803</v>
      </c>
      <c r="C207" s="18">
        <v>6969105034.2769909</v>
      </c>
      <c r="D207" s="19">
        <v>246268732.98378944</v>
      </c>
      <c r="E207" s="20">
        <f>1-(C207/B207)</f>
        <v>3.4131112389661045E-2</v>
      </c>
      <c r="F207" s="71">
        <v>136.8370086078765</v>
      </c>
      <c r="G207">
        <f>IF(F207&lt;'Tiers&amp;Savings'!$C$4,2,IF(F207&lt;'Tiers&amp;Savings'!$C$5,3,IF(F207&lt;'Tiers&amp;Savings'!$C$6,4,IF(F207&lt;'Tiers&amp;Savings'!$C$7,5,IF(F207&lt;'Tiers&amp;Savings'!$C$8,6,IF(F207&lt;'Tiers&amp;Savings'!$C$9,7,IF(F207&lt;'Tiers&amp;Savings'!$C$10,8,IF(F207&gt;'Tiers&amp;Savings'!$B$11,9,"ERROR"))))))))</f>
        <v>7</v>
      </c>
      <c r="H207" s="40">
        <f>VLOOKUP(G207,constd,5,FALSE)</f>
        <v>0.28000000000000003</v>
      </c>
      <c r="I207" s="1">
        <f>B207*H207</f>
        <v>2020304654.8330188</v>
      </c>
    </row>
    <row r="208" spans="1:13" x14ac:dyDescent="0.25">
      <c r="A208" s="4" t="s">
        <v>272</v>
      </c>
      <c r="B208" s="17">
        <v>613030806.64364004</v>
      </c>
      <c r="C208" s="18">
        <v>557668649.19634008</v>
      </c>
      <c r="D208" s="19">
        <v>55362157.447299957</v>
      </c>
      <c r="E208" s="20">
        <f>1-(C208/B208)</f>
        <v>9.0308932026449407E-2</v>
      </c>
      <c r="F208" s="71">
        <v>137.19833594411401</v>
      </c>
      <c r="G208">
        <f>IF(F208&lt;'Tiers&amp;Savings'!$C$4,2,IF(F208&lt;'Tiers&amp;Savings'!$C$5,3,IF(F208&lt;'Tiers&amp;Savings'!$C$6,4,IF(F208&lt;'Tiers&amp;Savings'!$C$7,5,IF(F208&lt;'Tiers&amp;Savings'!$C$8,6,IF(F208&lt;'Tiers&amp;Savings'!$C$9,7,IF(F208&lt;'Tiers&amp;Savings'!$C$10,8,IF(F208&gt;'Tiers&amp;Savings'!$B$11,9,"ERROR"))))))))</f>
        <v>7</v>
      </c>
      <c r="H208" s="40">
        <f>VLOOKUP(G208,constd,5,FALSE)</f>
        <v>0.28000000000000003</v>
      </c>
      <c r="I208" s="1">
        <f>B208*H208</f>
        <v>171648625.86021924</v>
      </c>
      <c r="K208" t="s">
        <v>174</v>
      </c>
      <c r="L208" t="s">
        <v>174</v>
      </c>
      <c r="M208" t="s">
        <v>174</v>
      </c>
    </row>
    <row r="209" spans="1:9" x14ac:dyDescent="0.25">
      <c r="A209" s="4" t="s">
        <v>241</v>
      </c>
      <c r="B209" s="17">
        <v>2397728847.8654504</v>
      </c>
      <c r="C209" s="18">
        <v>2535032863.6604404</v>
      </c>
      <c r="D209" s="19">
        <v>-137304015.79499006</v>
      </c>
      <c r="E209" s="20">
        <f>1-(C209/B209)</f>
        <v>-5.7264196457086136E-2</v>
      </c>
      <c r="F209" s="71">
        <v>137.52876182912061</v>
      </c>
      <c r="G209">
        <f>IF(F209&lt;'Tiers&amp;Savings'!$C$4,2,IF(F209&lt;'Tiers&amp;Savings'!$C$5,3,IF(F209&lt;'Tiers&amp;Savings'!$C$6,4,IF(F209&lt;'Tiers&amp;Savings'!$C$7,5,IF(F209&lt;'Tiers&amp;Savings'!$C$8,6,IF(F209&lt;'Tiers&amp;Savings'!$C$9,7,IF(F209&lt;'Tiers&amp;Savings'!$C$10,8,IF(F209&gt;'Tiers&amp;Savings'!$B$11,9,"ERROR"))))))))</f>
        <v>7</v>
      </c>
      <c r="H209" s="40">
        <f>VLOOKUP(G209,constd,5,FALSE)</f>
        <v>0.28000000000000003</v>
      </c>
      <c r="I209" s="1">
        <f>B209*H209</f>
        <v>671364077.40232623</v>
      </c>
    </row>
    <row r="210" spans="1:9" x14ac:dyDescent="0.25">
      <c r="A210" s="4" t="s">
        <v>330</v>
      </c>
      <c r="B210" s="17">
        <v>4220349478.1615205</v>
      </c>
      <c r="C210" s="18">
        <v>3924557845.3022709</v>
      </c>
      <c r="D210" s="19">
        <v>295791632.85924959</v>
      </c>
      <c r="E210" s="20">
        <f>1-(C210/B210)</f>
        <v>7.0086999759106039E-2</v>
      </c>
      <c r="F210" s="71">
        <v>137.84419315395317</v>
      </c>
      <c r="G210">
        <f>IF(F210&lt;'Tiers&amp;Savings'!$C$4,2,IF(F210&lt;'Tiers&amp;Savings'!$C$5,3,IF(F210&lt;'Tiers&amp;Savings'!$C$6,4,IF(F210&lt;'Tiers&amp;Savings'!$C$7,5,IF(F210&lt;'Tiers&amp;Savings'!$C$8,6,IF(F210&lt;'Tiers&amp;Savings'!$C$9,7,IF(F210&lt;'Tiers&amp;Savings'!$C$10,8,IF(F210&gt;'Tiers&amp;Savings'!$B$11,9,"ERROR"))))))))</f>
        <v>7</v>
      </c>
      <c r="H210" s="40">
        <f>VLOOKUP(G210,constd,5,FALSE)</f>
        <v>0.28000000000000003</v>
      </c>
      <c r="I210" s="1">
        <f>B210*H210</f>
        <v>1181697853.8852258</v>
      </c>
    </row>
    <row r="211" spans="1:9" x14ac:dyDescent="0.25">
      <c r="A211" s="4" t="s">
        <v>352</v>
      </c>
      <c r="B211" s="17">
        <v>4342002849.9176998</v>
      </c>
      <c r="C211" s="18">
        <v>4259269172.6023998</v>
      </c>
      <c r="D211" s="19">
        <v>82733677.315299988</v>
      </c>
      <c r="E211" s="20">
        <f>1-(C211/B211)</f>
        <v>1.9054266009260745E-2</v>
      </c>
      <c r="F211" s="71">
        <v>138.61353073684168</v>
      </c>
      <c r="G211">
        <f>IF(F211&lt;'Tiers&amp;Savings'!$C$4,2,IF(F211&lt;'Tiers&amp;Savings'!$C$5,3,IF(F211&lt;'Tiers&amp;Savings'!$C$6,4,IF(F211&lt;'Tiers&amp;Savings'!$C$7,5,IF(F211&lt;'Tiers&amp;Savings'!$C$8,6,IF(F211&lt;'Tiers&amp;Savings'!$C$9,7,IF(F211&lt;'Tiers&amp;Savings'!$C$10,8,IF(F211&gt;'Tiers&amp;Savings'!$B$11,9,"ERROR"))))))))</f>
        <v>7</v>
      </c>
      <c r="H211" s="40">
        <f>VLOOKUP(G211,constd,5,FALSE)</f>
        <v>0.28000000000000003</v>
      </c>
      <c r="I211" s="1">
        <f>B211*H211</f>
        <v>1215760797.9769561</v>
      </c>
    </row>
    <row r="212" spans="1:9" x14ac:dyDescent="0.25">
      <c r="A212" s="4" t="s">
        <v>341</v>
      </c>
      <c r="B212" s="17">
        <v>8349297631.0495405</v>
      </c>
      <c r="C212" s="18">
        <v>7614975147.7336912</v>
      </c>
      <c r="D212" s="19">
        <v>734322483.3158493</v>
      </c>
      <c r="E212" s="20">
        <f>1-(C212/B212)</f>
        <v>8.7950210396744666E-2</v>
      </c>
      <c r="F212" s="71">
        <v>139.03591671403873</v>
      </c>
      <c r="G212">
        <f>IF(F212&lt;'Tiers&amp;Savings'!$C$4,2,IF(F212&lt;'Tiers&amp;Savings'!$C$5,3,IF(F212&lt;'Tiers&amp;Savings'!$C$6,4,IF(F212&lt;'Tiers&amp;Savings'!$C$7,5,IF(F212&lt;'Tiers&amp;Savings'!$C$8,6,IF(F212&lt;'Tiers&amp;Savings'!$C$9,7,IF(F212&lt;'Tiers&amp;Savings'!$C$10,8,IF(F212&gt;'Tiers&amp;Savings'!$B$11,9,"ERROR"))))))))</f>
        <v>7</v>
      </c>
      <c r="H212" s="40">
        <f>VLOOKUP(G212,constd,5,FALSE)</f>
        <v>0.28000000000000003</v>
      </c>
      <c r="I212" s="1">
        <f>B212*H212</f>
        <v>2337803336.6938715</v>
      </c>
    </row>
    <row r="213" spans="1:9" x14ac:dyDescent="0.25">
      <c r="A213" s="4" t="s">
        <v>167</v>
      </c>
      <c r="B213" s="17">
        <v>1264764466</v>
      </c>
      <c r="C213" s="18">
        <v>1144274188</v>
      </c>
      <c r="D213" s="19">
        <v>120490278</v>
      </c>
      <c r="E213" s="20">
        <f>1-(C213/B213)</f>
        <v>9.5266969652513911E-2</v>
      </c>
      <c r="F213" s="71">
        <v>139.3621111185544</v>
      </c>
      <c r="G213">
        <f>IF(F213&lt;'Tiers&amp;Savings'!$C$4,2,IF(F213&lt;'Tiers&amp;Savings'!$C$5,3,IF(F213&lt;'Tiers&amp;Savings'!$C$6,4,IF(F213&lt;'Tiers&amp;Savings'!$C$7,5,IF(F213&lt;'Tiers&amp;Savings'!$C$8,6,IF(F213&lt;'Tiers&amp;Savings'!$C$9,7,IF(F213&lt;'Tiers&amp;Savings'!$C$10,8,IF(F213&gt;'Tiers&amp;Savings'!$B$11,9,"ERROR"))))))))</f>
        <v>7</v>
      </c>
      <c r="H213" s="40">
        <f>VLOOKUP(G213,constd,5,FALSE)</f>
        <v>0.28000000000000003</v>
      </c>
      <c r="I213" s="1">
        <f>B213*H213</f>
        <v>354134050.48000002</v>
      </c>
    </row>
    <row r="214" spans="1:9" x14ac:dyDescent="0.25">
      <c r="A214" s="4" t="s">
        <v>64</v>
      </c>
      <c r="B214" s="17">
        <v>8855338380.1520004</v>
      </c>
      <c r="C214" s="18">
        <v>7547370752.1739998</v>
      </c>
      <c r="D214" s="19">
        <v>1307967627.9780006</v>
      </c>
      <c r="E214" s="20">
        <f>1-(C214/B214)</f>
        <v>0.14770385634383287</v>
      </c>
      <c r="F214" s="71">
        <v>139.91760612639013</v>
      </c>
      <c r="G214">
        <f>IF(F214&lt;'Tiers&amp;Savings'!$C$4,2,IF(F214&lt;'Tiers&amp;Savings'!$C$5,3,IF(F214&lt;'Tiers&amp;Savings'!$C$6,4,IF(F214&lt;'Tiers&amp;Savings'!$C$7,5,IF(F214&lt;'Tiers&amp;Savings'!$C$8,6,IF(F214&lt;'Tiers&amp;Savings'!$C$9,7,IF(F214&lt;'Tiers&amp;Savings'!$C$10,8,IF(F214&gt;'Tiers&amp;Savings'!$B$11,9,"ERROR"))))))))</f>
        <v>7</v>
      </c>
      <c r="H214" s="40">
        <f>VLOOKUP(G214,constd,5,FALSE)</f>
        <v>0.28000000000000003</v>
      </c>
      <c r="I214" s="1">
        <f>B214*H214</f>
        <v>2479494746.4425602</v>
      </c>
    </row>
    <row r="215" spans="1:9" x14ac:dyDescent="0.25">
      <c r="A215" s="4" t="s">
        <v>268</v>
      </c>
      <c r="B215" s="17">
        <v>309004338</v>
      </c>
      <c r="C215" s="18">
        <v>258461000</v>
      </c>
      <c r="D215" s="19">
        <v>50543338</v>
      </c>
      <c r="E215" s="20">
        <f>1-(C215/B215)</f>
        <v>0.16356837682971304</v>
      </c>
      <c r="F215" s="71">
        <v>140.16049742543476</v>
      </c>
      <c r="G215">
        <f>IF(F215&lt;'Tiers&amp;Savings'!$C$4,2,IF(F215&lt;'Tiers&amp;Savings'!$C$5,3,IF(F215&lt;'Tiers&amp;Savings'!$C$6,4,IF(F215&lt;'Tiers&amp;Savings'!$C$7,5,IF(F215&lt;'Tiers&amp;Savings'!$C$8,6,IF(F215&lt;'Tiers&amp;Savings'!$C$9,7,IF(F215&lt;'Tiers&amp;Savings'!$C$10,8,IF(F215&gt;'Tiers&amp;Savings'!$B$11,9,"ERROR"))))))))</f>
        <v>7</v>
      </c>
      <c r="H215" s="40">
        <f>VLOOKUP(G215,constd,5,FALSE)</f>
        <v>0.28000000000000003</v>
      </c>
      <c r="I215" s="1">
        <f>B215*H215</f>
        <v>86521214.640000015</v>
      </c>
    </row>
    <row r="216" spans="1:9" x14ac:dyDescent="0.25">
      <c r="A216" s="4" t="s">
        <v>362</v>
      </c>
      <c r="B216" s="17">
        <v>5584910981.9808807</v>
      </c>
      <c r="C216" s="18">
        <v>5234793399.2121906</v>
      </c>
      <c r="D216" s="19">
        <v>350117582.76869011</v>
      </c>
      <c r="E216" s="20">
        <f>1-(C216/B216)</f>
        <v>6.2689912855962593E-2</v>
      </c>
      <c r="F216" s="71">
        <v>141.05926645563326</v>
      </c>
      <c r="G216">
        <f>IF(F216&lt;'Tiers&amp;Savings'!$C$4,2,IF(F216&lt;'Tiers&amp;Savings'!$C$5,3,IF(F216&lt;'Tiers&amp;Savings'!$C$6,4,IF(F216&lt;'Tiers&amp;Savings'!$C$7,5,IF(F216&lt;'Tiers&amp;Savings'!$C$8,6,IF(F216&lt;'Tiers&amp;Savings'!$C$9,7,IF(F216&lt;'Tiers&amp;Savings'!$C$10,8,IF(F216&gt;'Tiers&amp;Savings'!$B$11,9,"ERROR"))))))))</f>
        <v>7</v>
      </c>
      <c r="H216" s="40">
        <f>VLOOKUP(G216,constd,5,FALSE)</f>
        <v>0.28000000000000003</v>
      </c>
      <c r="I216" s="1">
        <f>B216*H216</f>
        <v>1563775074.9546468</v>
      </c>
    </row>
    <row r="217" spans="1:9" x14ac:dyDescent="0.25">
      <c r="A217" s="4" t="s">
        <v>251</v>
      </c>
      <c r="B217" s="17">
        <v>4642068000</v>
      </c>
      <c r="C217" s="18">
        <v>4042923000</v>
      </c>
      <c r="D217" s="19">
        <v>599145000</v>
      </c>
      <c r="E217" s="20">
        <f>1-(C217/B217)</f>
        <v>0.1290685530672967</v>
      </c>
      <c r="F217" s="71">
        <v>141.88072935492238</v>
      </c>
      <c r="G217">
        <f>IF(F217&lt;'Tiers&amp;Savings'!$C$4,2,IF(F217&lt;'Tiers&amp;Savings'!$C$5,3,IF(F217&lt;'Tiers&amp;Savings'!$C$6,4,IF(F217&lt;'Tiers&amp;Savings'!$C$7,5,IF(F217&lt;'Tiers&amp;Savings'!$C$8,6,IF(F217&lt;'Tiers&amp;Savings'!$C$9,7,IF(F217&lt;'Tiers&amp;Savings'!$C$10,8,IF(F217&gt;'Tiers&amp;Savings'!$B$11,9,"ERROR"))))))))</f>
        <v>7</v>
      </c>
      <c r="H217" s="40">
        <f>VLOOKUP(G217,constd,5,FALSE)</f>
        <v>0.28000000000000003</v>
      </c>
      <c r="I217" s="1">
        <f>B217*H217</f>
        <v>1299779040.0000002</v>
      </c>
    </row>
    <row r="218" spans="1:9" x14ac:dyDescent="0.25">
      <c r="A218" s="4" t="s">
        <v>89</v>
      </c>
      <c r="B218" s="17">
        <v>1641227000</v>
      </c>
      <c r="C218" s="18">
        <v>1550474000</v>
      </c>
      <c r="D218" s="19">
        <v>90753000</v>
      </c>
      <c r="E218" s="20">
        <f>1-(C218/B218)</f>
        <v>5.5295824404546057E-2</v>
      </c>
      <c r="F218" s="71">
        <v>141.88123152528314</v>
      </c>
      <c r="G218">
        <f>IF(F218&lt;'Tiers&amp;Savings'!$C$4,2,IF(F218&lt;'Tiers&amp;Savings'!$C$5,3,IF(F218&lt;'Tiers&amp;Savings'!$C$6,4,IF(F218&lt;'Tiers&amp;Savings'!$C$7,5,IF(F218&lt;'Tiers&amp;Savings'!$C$8,6,IF(F218&lt;'Tiers&amp;Savings'!$C$9,7,IF(F218&lt;'Tiers&amp;Savings'!$C$10,8,IF(F218&gt;'Tiers&amp;Savings'!$B$11,9,"ERROR"))))))))</f>
        <v>7</v>
      </c>
      <c r="H218" s="40">
        <f>VLOOKUP(G218,constd,5,FALSE)</f>
        <v>0.28000000000000003</v>
      </c>
      <c r="I218" s="1">
        <f>B218*H218</f>
        <v>459543560.00000006</v>
      </c>
    </row>
    <row r="219" spans="1:9" x14ac:dyDescent="0.25">
      <c r="A219" s="4" t="s">
        <v>235</v>
      </c>
      <c r="B219" s="17">
        <v>583798675.12747002</v>
      </c>
      <c r="C219" s="18">
        <v>494362233.95877999</v>
      </c>
      <c r="D219" s="19">
        <v>89436441.168690026</v>
      </c>
      <c r="E219" s="20">
        <f>1-(C219/B219)</f>
        <v>0.15319740345276045</v>
      </c>
      <c r="F219" s="71">
        <v>142.65096196551892</v>
      </c>
      <c r="G219">
        <f>IF(F219&lt;'Tiers&amp;Savings'!$C$4,2,IF(F219&lt;'Tiers&amp;Savings'!$C$5,3,IF(F219&lt;'Tiers&amp;Savings'!$C$6,4,IF(F219&lt;'Tiers&amp;Savings'!$C$7,5,IF(F219&lt;'Tiers&amp;Savings'!$C$8,6,IF(F219&lt;'Tiers&amp;Savings'!$C$9,7,IF(F219&lt;'Tiers&amp;Savings'!$C$10,8,IF(F219&gt;'Tiers&amp;Savings'!$B$11,9,"ERROR"))))))))</f>
        <v>7</v>
      </c>
      <c r="H219" s="40">
        <f>VLOOKUP(G219,constd,5,FALSE)</f>
        <v>0.28000000000000003</v>
      </c>
      <c r="I219" s="1">
        <f>B219*H219</f>
        <v>163463629.03569162</v>
      </c>
    </row>
    <row r="220" spans="1:9" x14ac:dyDescent="0.25">
      <c r="A220" s="4" t="s">
        <v>302</v>
      </c>
      <c r="B220" s="17">
        <v>10907224815.971003</v>
      </c>
      <c r="C220" s="18">
        <v>10188722419.436001</v>
      </c>
      <c r="D220" s="19">
        <v>718502396.53500175</v>
      </c>
      <c r="E220" s="20">
        <f>1-(C220/B220)</f>
        <v>6.5873987990320737E-2</v>
      </c>
      <c r="F220" s="71">
        <v>142.88941034422152</v>
      </c>
      <c r="G220">
        <f>IF(F220&lt;'Tiers&amp;Savings'!$C$4,2,IF(F220&lt;'Tiers&amp;Savings'!$C$5,3,IF(F220&lt;'Tiers&amp;Savings'!$C$6,4,IF(F220&lt;'Tiers&amp;Savings'!$C$7,5,IF(F220&lt;'Tiers&amp;Savings'!$C$8,6,IF(F220&lt;'Tiers&amp;Savings'!$C$9,7,IF(F220&lt;'Tiers&amp;Savings'!$C$10,8,IF(F220&gt;'Tiers&amp;Savings'!$B$11,9,"ERROR"))))))))</f>
        <v>7</v>
      </c>
      <c r="H220" s="40">
        <f>VLOOKUP(G220,constd,5,FALSE)</f>
        <v>0.28000000000000003</v>
      </c>
      <c r="I220" s="1">
        <f>B220*H220</f>
        <v>3054022948.4718809</v>
      </c>
    </row>
    <row r="221" spans="1:9" x14ac:dyDescent="0.25">
      <c r="A221" s="4" t="s">
        <v>354</v>
      </c>
      <c r="B221" s="17">
        <v>3567747274.2230005</v>
      </c>
      <c r="C221" s="18">
        <v>2941460831.5290008</v>
      </c>
      <c r="D221" s="19">
        <v>626286442.69399977</v>
      </c>
      <c r="E221" s="20">
        <f>1-(C221/B221)</f>
        <v>0.17554114531007392</v>
      </c>
      <c r="F221" s="71">
        <v>142.97446741494161</v>
      </c>
      <c r="G221">
        <f>IF(F221&lt;'Tiers&amp;Savings'!$C$4,2,IF(F221&lt;'Tiers&amp;Savings'!$C$5,3,IF(F221&lt;'Tiers&amp;Savings'!$C$6,4,IF(F221&lt;'Tiers&amp;Savings'!$C$7,5,IF(F221&lt;'Tiers&amp;Savings'!$C$8,6,IF(F221&lt;'Tiers&amp;Savings'!$C$9,7,IF(F221&lt;'Tiers&amp;Savings'!$C$10,8,IF(F221&gt;'Tiers&amp;Savings'!$B$11,9,"ERROR"))))))))</f>
        <v>7</v>
      </c>
      <c r="H221" s="40">
        <f>VLOOKUP(G221,constd,5,FALSE)</f>
        <v>0.28000000000000003</v>
      </c>
      <c r="I221" s="1">
        <f>B221*H221</f>
        <v>998969236.78244019</v>
      </c>
    </row>
    <row r="222" spans="1:9" x14ac:dyDescent="0.25">
      <c r="A222" s="4" t="s">
        <v>67</v>
      </c>
      <c r="B222" s="17">
        <v>582624632.43598914</v>
      </c>
      <c r="C222" s="18">
        <v>536291818.03085899</v>
      </c>
      <c r="D222" s="19">
        <v>46332814.405130148</v>
      </c>
      <c r="E222" s="20">
        <f>1-(C222/B222)</f>
        <v>7.9524297164384916E-2</v>
      </c>
      <c r="F222" s="71">
        <v>143.69494035930595</v>
      </c>
      <c r="G222">
        <f>IF(F222&lt;'Tiers&amp;Savings'!$C$4,2,IF(F222&lt;'Tiers&amp;Savings'!$C$5,3,IF(F222&lt;'Tiers&amp;Savings'!$C$6,4,IF(F222&lt;'Tiers&amp;Savings'!$C$7,5,IF(F222&lt;'Tiers&amp;Savings'!$C$8,6,IF(F222&lt;'Tiers&amp;Savings'!$C$9,7,IF(F222&lt;'Tiers&amp;Savings'!$C$10,8,IF(F222&gt;'Tiers&amp;Savings'!$B$11,9,"ERROR"))))))))</f>
        <v>7</v>
      </c>
      <c r="H222" s="40">
        <f>VLOOKUP(G222,constd,5,FALSE)</f>
        <v>0.28000000000000003</v>
      </c>
      <c r="I222" s="1">
        <f>B222*H222</f>
        <v>163134897.08207697</v>
      </c>
    </row>
    <row r="223" spans="1:9" x14ac:dyDescent="0.25">
      <c r="A223" s="4" t="s">
        <v>169</v>
      </c>
      <c r="B223" s="17">
        <v>3023400000</v>
      </c>
      <c r="C223" s="18">
        <v>2527400000</v>
      </c>
      <c r="D223" s="19">
        <v>496000000</v>
      </c>
      <c r="E223" s="20">
        <f>1-(C223/B223)</f>
        <v>0.16405371436131511</v>
      </c>
      <c r="F223" s="71">
        <v>143.88480174275236</v>
      </c>
      <c r="G223">
        <f>IF(F223&lt;'Tiers&amp;Savings'!$C$4,2,IF(F223&lt;'Tiers&amp;Savings'!$C$5,3,IF(F223&lt;'Tiers&amp;Savings'!$C$6,4,IF(F223&lt;'Tiers&amp;Savings'!$C$7,5,IF(F223&lt;'Tiers&amp;Savings'!$C$8,6,IF(F223&lt;'Tiers&amp;Savings'!$C$9,7,IF(F223&lt;'Tiers&amp;Savings'!$C$10,8,IF(F223&gt;'Tiers&amp;Savings'!$B$11,9,"ERROR"))))))))</f>
        <v>7</v>
      </c>
      <c r="H223" s="40">
        <f>VLOOKUP(G223,constd,5,FALSE)</f>
        <v>0.28000000000000003</v>
      </c>
      <c r="I223" s="1">
        <f>B223*H223</f>
        <v>846552000.00000012</v>
      </c>
    </row>
    <row r="224" spans="1:9" x14ac:dyDescent="0.25">
      <c r="A224" s="4" t="s">
        <v>246</v>
      </c>
      <c r="B224" s="17">
        <v>1543102017.7012</v>
      </c>
      <c r="C224" s="18">
        <v>1217315760.9865999</v>
      </c>
      <c r="D224" s="19">
        <v>325786256.71460009</v>
      </c>
      <c r="E224" s="20">
        <f>1-(C224/B224)</f>
        <v>0.21112425035898308</v>
      </c>
      <c r="F224" s="71">
        <v>143.92177515720351</v>
      </c>
      <c r="G224">
        <f>IF(F224&lt;'Tiers&amp;Savings'!$C$4,2,IF(F224&lt;'Tiers&amp;Savings'!$C$5,3,IF(F224&lt;'Tiers&amp;Savings'!$C$6,4,IF(F224&lt;'Tiers&amp;Savings'!$C$7,5,IF(F224&lt;'Tiers&amp;Savings'!$C$8,6,IF(F224&lt;'Tiers&amp;Savings'!$C$9,7,IF(F224&lt;'Tiers&amp;Savings'!$C$10,8,IF(F224&gt;'Tiers&amp;Savings'!$B$11,9,"ERROR"))))))))</f>
        <v>7</v>
      </c>
      <c r="H224" s="40">
        <f>VLOOKUP(G224,constd,5,FALSE)</f>
        <v>0.28000000000000003</v>
      </c>
      <c r="I224" s="1">
        <f>B224*H224</f>
        <v>432068564.95633602</v>
      </c>
    </row>
    <row r="225" spans="1:9" x14ac:dyDescent="0.25">
      <c r="A225" s="4" t="s">
        <v>206</v>
      </c>
      <c r="B225" s="17">
        <v>382549575.29800004</v>
      </c>
      <c r="C225" s="18">
        <v>346705918.32800001</v>
      </c>
      <c r="D225" s="19">
        <v>35843656.970000029</v>
      </c>
      <c r="E225" s="20">
        <f>1-(C225/B225)</f>
        <v>9.3696763202725797E-2</v>
      </c>
      <c r="F225" s="71">
        <v>144.32065579386713</v>
      </c>
      <c r="G225">
        <f>IF(F225&lt;'Tiers&amp;Savings'!$C$4,2,IF(F225&lt;'Tiers&amp;Savings'!$C$5,3,IF(F225&lt;'Tiers&amp;Savings'!$C$6,4,IF(F225&lt;'Tiers&amp;Savings'!$C$7,5,IF(F225&lt;'Tiers&amp;Savings'!$C$8,6,IF(F225&lt;'Tiers&amp;Savings'!$C$9,7,IF(F225&lt;'Tiers&amp;Savings'!$C$10,8,IF(F225&gt;'Tiers&amp;Savings'!$B$11,9,"ERROR"))))))))</f>
        <v>7</v>
      </c>
      <c r="H225" s="40">
        <f>VLOOKUP(G225,constd,5,FALSE)</f>
        <v>0.28000000000000003</v>
      </c>
      <c r="I225" s="1">
        <f>B225*H225</f>
        <v>107113881.08344002</v>
      </c>
    </row>
    <row r="226" spans="1:9" x14ac:dyDescent="0.25">
      <c r="A226" s="4" t="s">
        <v>184</v>
      </c>
      <c r="B226" s="17">
        <v>694319032</v>
      </c>
      <c r="C226" s="18">
        <v>596249460</v>
      </c>
      <c r="D226" s="19">
        <v>98069572</v>
      </c>
      <c r="E226" s="20">
        <f>1-(C226/B226)</f>
        <v>0.14124569179316404</v>
      </c>
      <c r="F226" s="71">
        <v>144.62114291433605</v>
      </c>
      <c r="G226">
        <f>IF(F226&lt;'Tiers&amp;Savings'!$C$4,2,IF(F226&lt;'Tiers&amp;Savings'!$C$5,3,IF(F226&lt;'Tiers&amp;Savings'!$C$6,4,IF(F226&lt;'Tiers&amp;Savings'!$C$7,5,IF(F226&lt;'Tiers&amp;Savings'!$C$8,6,IF(F226&lt;'Tiers&amp;Savings'!$C$9,7,IF(F226&lt;'Tiers&amp;Savings'!$C$10,8,IF(F226&gt;'Tiers&amp;Savings'!$B$11,9,"ERROR"))))))))</f>
        <v>7</v>
      </c>
      <c r="H226" s="40">
        <f>VLOOKUP(G226,constd,5,FALSE)</f>
        <v>0.28000000000000003</v>
      </c>
      <c r="I226" s="1">
        <f>B226*H226</f>
        <v>194409328.96000001</v>
      </c>
    </row>
    <row r="227" spans="1:9" x14ac:dyDescent="0.25">
      <c r="A227" s="4" t="s">
        <v>5</v>
      </c>
      <c r="B227" s="17">
        <v>8448024096.4020004</v>
      </c>
      <c r="C227" s="18">
        <v>6930859852.29</v>
      </c>
      <c r="D227" s="19">
        <v>1517164244.1120005</v>
      </c>
      <c r="E227" s="20">
        <f>1-(C227/B227)</f>
        <v>0.17958805831983338</v>
      </c>
      <c r="F227" s="71">
        <v>145.13913889744521</v>
      </c>
      <c r="G227">
        <f>IF(F227&lt;'Tiers&amp;Savings'!$C$4,2,IF(F227&lt;'Tiers&amp;Savings'!$C$5,3,IF(F227&lt;'Tiers&amp;Savings'!$C$6,4,IF(F227&lt;'Tiers&amp;Savings'!$C$7,5,IF(F227&lt;'Tiers&amp;Savings'!$C$8,6,IF(F227&lt;'Tiers&amp;Savings'!$C$9,7,IF(F227&lt;'Tiers&amp;Savings'!$C$10,8,IF(F227&gt;'Tiers&amp;Savings'!$B$11,9,"ERROR"))))))))</f>
        <v>7</v>
      </c>
      <c r="H227" s="40">
        <f>VLOOKUP(G227,constd,5,FALSE)</f>
        <v>0.28000000000000003</v>
      </c>
      <c r="I227" s="1">
        <f>B227*H227</f>
        <v>2365446746.9925604</v>
      </c>
    </row>
    <row r="228" spans="1:9" x14ac:dyDescent="0.25">
      <c r="A228" s="4" t="s">
        <v>179</v>
      </c>
      <c r="B228" s="17">
        <v>1982552982</v>
      </c>
      <c r="C228" s="18">
        <v>1615618816</v>
      </c>
      <c r="D228" s="19">
        <v>366934166</v>
      </c>
      <c r="E228" s="20">
        <f>1-(C228/B228)</f>
        <v>0.18508164439057595</v>
      </c>
      <c r="F228" s="71">
        <v>145.34115540384758</v>
      </c>
      <c r="G228">
        <f>IF(F228&lt;'Tiers&amp;Savings'!$C$4,2,IF(F228&lt;'Tiers&amp;Savings'!$C$5,3,IF(F228&lt;'Tiers&amp;Savings'!$C$6,4,IF(F228&lt;'Tiers&amp;Savings'!$C$7,5,IF(F228&lt;'Tiers&amp;Savings'!$C$8,6,IF(F228&lt;'Tiers&amp;Savings'!$C$9,7,IF(F228&lt;'Tiers&amp;Savings'!$C$10,8,IF(F228&gt;'Tiers&amp;Savings'!$B$11,9,"ERROR"))))))))</f>
        <v>7</v>
      </c>
      <c r="H228" s="40">
        <f>VLOOKUP(G228,constd,5,FALSE)</f>
        <v>0.28000000000000003</v>
      </c>
      <c r="I228" s="1">
        <f>B228*H228</f>
        <v>555114834.96000004</v>
      </c>
    </row>
    <row r="229" spans="1:9" x14ac:dyDescent="0.25">
      <c r="A229" s="4" t="s">
        <v>225</v>
      </c>
      <c r="B229" s="17">
        <v>1705474000</v>
      </c>
      <c r="C229" s="18">
        <v>1511094000</v>
      </c>
      <c r="D229" s="19">
        <v>194380000</v>
      </c>
      <c r="E229" s="20">
        <f>1-(C229/B229)</f>
        <v>0.11397417961223688</v>
      </c>
      <c r="F229" s="71">
        <v>146.08624259298921</v>
      </c>
      <c r="G229">
        <f>IF(F229&lt;'Tiers&amp;Savings'!$C$4,2,IF(F229&lt;'Tiers&amp;Savings'!$C$5,3,IF(F229&lt;'Tiers&amp;Savings'!$C$6,4,IF(F229&lt;'Tiers&amp;Savings'!$C$7,5,IF(F229&lt;'Tiers&amp;Savings'!$C$8,6,IF(F229&lt;'Tiers&amp;Savings'!$C$9,7,IF(F229&lt;'Tiers&amp;Savings'!$C$10,8,IF(F229&gt;'Tiers&amp;Savings'!$B$11,9,"ERROR"))))))))</f>
        <v>7</v>
      </c>
      <c r="H229" s="40">
        <f>VLOOKUP(G229,constd,5,FALSE)</f>
        <v>0.28000000000000003</v>
      </c>
      <c r="I229" s="1">
        <f>B229*H229</f>
        <v>477532720.00000006</v>
      </c>
    </row>
    <row r="230" spans="1:9" x14ac:dyDescent="0.25">
      <c r="A230" s="4" t="s">
        <v>49</v>
      </c>
      <c r="B230" s="17">
        <v>6567437755.7569008</v>
      </c>
      <c r="C230" s="18">
        <v>6285445930.8311005</v>
      </c>
      <c r="D230" s="19">
        <v>281991824.92580032</v>
      </c>
      <c r="E230" s="20">
        <f>1-(C230/B230)</f>
        <v>4.2937875532754188E-2</v>
      </c>
      <c r="F230" s="71">
        <v>146.28078900646071</v>
      </c>
      <c r="G230">
        <f>IF(F230&lt;'Tiers&amp;Savings'!$C$4,2,IF(F230&lt;'Tiers&amp;Savings'!$C$5,3,IF(F230&lt;'Tiers&amp;Savings'!$C$6,4,IF(F230&lt;'Tiers&amp;Savings'!$C$7,5,IF(F230&lt;'Tiers&amp;Savings'!$C$8,6,IF(F230&lt;'Tiers&amp;Savings'!$C$9,7,IF(F230&lt;'Tiers&amp;Savings'!$C$10,8,IF(F230&gt;'Tiers&amp;Savings'!$B$11,9,"ERROR"))))))))</f>
        <v>7</v>
      </c>
      <c r="H230" s="40">
        <f>VLOOKUP(G230,constd,5,FALSE)</f>
        <v>0.28000000000000003</v>
      </c>
      <c r="I230" s="1">
        <f>B230*H230</f>
        <v>1838882571.6119323</v>
      </c>
    </row>
    <row r="231" spans="1:9" x14ac:dyDescent="0.25">
      <c r="A231" s="4" t="s">
        <v>161</v>
      </c>
      <c r="B231" s="17">
        <v>28979000000</v>
      </c>
      <c r="C231" s="18">
        <v>23440000000</v>
      </c>
      <c r="D231" s="19">
        <v>5539000000</v>
      </c>
      <c r="E231" s="20">
        <f>1-(C231/B231)</f>
        <v>0.19113841057317371</v>
      </c>
      <c r="F231" s="71">
        <v>146.35668861617785</v>
      </c>
      <c r="G231">
        <f>IF(F231&lt;'Tiers&amp;Savings'!$C$4,2,IF(F231&lt;'Tiers&amp;Savings'!$C$5,3,IF(F231&lt;'Tiers&amp;Savings'!$C$6,4,IF(F231&lt;'Tiers&amp;Savings'!$C$7,5,IF(F231&lt;'Tiers&amp;Savings'!$C$8,6,IF(F231&lt;'Tiers&amp;Savings'!$C$9,7,IF(F231&lt;'Tiers&amp;Savings'!$C$10,8,IF(F231&gt;'Tiers&amp;Savings'!$B$11,9,"ERROR"))))))))</f>
        <v>7</v>
      </c>
      <c r="H231" s="40">
        <f>VLOOKUP(G231,constd,5,FALSE)</f>
        <v>0.28000000000000003</v>
      </c>
      <c r="I231" s="1">
        <f>B231*H231</f>
        <v>8114120000.000001</v>
      </c>
    </row>
    <row r="232" spans="1:9" x14ac:dyDescent="0.25">
      <c r="A232" s="4" t="s">
        <v>349</v>
      </c>
      <c r="B232" s="17">
        <v>5119451769.5970001</v>
      </c>
      <c r="C232" s="18">
        <v>4877344159.3359995</v>
      </c>
      <c r="D232" s="19">
        <v>242107610.26100063</v>
      </c>
      <c r="E232" s="20">
        <f>1-(C232/B232)</f>
        <v>4.7291706447711968E-2</v>
      </c>
      <c r="F232" s="71">
        <v>146.4248150947156</v>
      </c>
      <c r="G232">
        <f>IF(F232&lt;'Tiers&amp;Savings'!$C$4,2,IF(F232&lt;'Tiers&amp;Savings'!$C$5,3,IF(F232&lt;'Tiers&amp;Savings'!$C$6,4,IF(F232&lt;'Tiers&amp;Savings'!$C$7,5,IF(F232&lt;'Tiers&amp;Savings'!$C$8,6,IF(F232&lt;'Tiers&amp;Savings'!$C$9,7,IF(F232&lt;'Tiers&amp;Savings'!$C$10,8,IF(F232&gt;'Tiers&amp;Savings'!$B$11,9,"ERROR"))))))))</f>
        <v>7</v>
      </c>
      <c r="H232" s="40">
        <f>VLOOKUP(G232,constd,5,FALSE)</f>
        <v>0.28000000000000003</v>
      </c>
      <c r="I232" s="1">
        <f>B232*H232</f>
        <v>1433446495.4871602</v>
      </c>
    </row>
    <row r="233" spans="1:9" x14ac:dyDescent="0.25">
      <c r="A233" s="4" t="s">
        <v>392</v>
      </c>
      <c r="B233" s="17">
        <v>2544482555.0434403</v>
      </c>
      <c r="C233" s="18">
        <v>2596683953.6488404</v>
      </c>
      <c r="D233" s="19">
        <v>-52201398.605400085</v>
      </c>
      <c r="E233" s="20">
        <f>1-(C233/B233)</f>
        <v>-2.0515526232212311E-2</v>
      </c>
      <c r="F233" s="71">
        <v>146.84058644191467</v>
      </c>
      <c r="G233">
        <f>IF(F233&lt;'Tiers&amp;Savings'!$C$4,2,IF(F233&lt;'Tiers&amp;Savings'!$C$5,3,IF(F233&lt;'Tiers&amp;Savings'!$C$6,4,IF(F233&lt;'Tiers&amp;Savings'!$C$7,5,IF(F233&lt;'Tiers&amp;Savings'!$C$8,6,IF(F233&lt;'Tiers&amp;Savings'!$C$9,7,IF(F233&lt;'Tiers&amp;Savings'!$C$10,8,IF(F233&gt;'Tiers&amp;Savings'!$B$11,9,"ERROR"))))))))</f>
        <v>7</v>
      </c>
      <c r="H233" s="40">
        <f>VLOOKUP(G233,constd,5,FALSE)</f>
        <v>0.28000000000000003</v>
      </c>
      <c r="I233" s="1">
        <f>B233*H233</f>
        <v>712455115.41216338</v>
      </c>
    </row>
    <row r="234" spans="1:9" x14ac:dyDescent="0.25">
      <c r="A234" s="4" t="s">
        <v>212</v>
      </c>
      <c r="B234" s="17">
        <v>1487225000</v>
      </c>
      <c r="C234" s="18">
        <v>1338770000</v>
      </c>
      <c r="D234" s="19">
        <v>148455000</v>
      </c>
      <c r="E234" s="20">
        <f>1-(C234/B234)</f>
        <v>9.9820134814839756E-2</v>
      </c>
      <c r="F234" s="71">
        <v>147.70240700218818</v>
      </c>
      <c r="G234">
        <f>IF(F234&lt;'Tiers&amp;Savings'!$C$4,2,IF(F234&lt;'Tiers&amp;Savings'!$C$5,3,IF(F234&lt;'Tiers&amp;Savings'!$C$6,4,IF(F234&lt;'Tiers&amp;Savings'!$C$7,5,IF(F234&lt;'Tiers&amp;Savings'!$C$8,6,IF(F234&lt;'Tiers&amp;Savings'!$C$9,7,IF(F234&lt;'Tiers&amp;Savings'!$C$10,8,IF(F234&gt;'Tiers&amp;Savings'!$B$11,9,"ERROR"))))))))</f>
        <v>7</v>
      </c>
      <c r="H234" s="40">
        <f>VLOOKUP(G234,constd,5,FALSE)</f>
        <v>0.28000000000000003</v>
      </c>
      <c r="I234" s="1">
        <f>B234*H234</f>
        <v>416423000.00000006</v>
      </c>
    </row>
    <row r="235" spans="1:9" x14ac:dyDescent="0.25">
      <c r="A235" s="4" t="s">
        <v>297</v>
      </c>
      <c r="B235" s="17">
        <v>1040156104</v>
      </c>
      <c r="C235" s="18">
        <v>948595320</v>
      </c>
      <c r="D235" s="19">
        <v>91560784</v>
      </c>
      <c r="E235" s="20">
        <f>1-(C235/B235)</f>
        <v>8.8026002681612869E-2</v>
      </c>
      <c r="F235" s="71">
        <v>148.34103103452577</v>
      </c>
      <c r="G235">
        <f>IF(F235&lt;'Tiers&amp;Savings'!$C$4,2,IF(F235&lt;'Tiers&amp;Savings'!$C$5,3,IF(F235&lt;'Tiers&amp;Savings'!$C$6,4,IF(F235&lt;'Tiers&amp;Savings'!$C$7,5,IF(F235&lt;'Tiers&amp;Savings'!$C$8,6,IF(F235&lt;'Tiers&amp;Savings'!$C$9,7,IF(F235&lt;'Tiers&amp;Savings'!$C$10,8,IF(F235&gt;'Tiers&amp;Savings'!$B$11,9,"ERROR"))))))))</f>
        <v>7</v>
      </c>
      <c r="H235" s="40">
        <f>VLOOKUP(G235,constd,5,FALSE)</f>
        <v>0.28000000000000003</v>
      </c>
      <c r="I235" s="1">
        <f>B235*H235</f>
        <v>291243709.12</v>
      </c>
    </row>
    <row r="236" spans="1:9" x14ac:dyDescent="0.25">
      <c r="A236" s="4" t="s">
        <v>323</v>
      </c>
      <c r="B236" s="17">
        <v>1583703105.5054002</v>
      </c>
      <c r="C236" s="18">
        <v>1621176019.6104002</v>
      </c>
      <c r="D236" s="19">
        <v>-37472914.105000019</v>
      </c>
      <c r="E236" s="20">
        <f>1-(C236/B236)</f>
        <v>-2.3661577712851267E-2</v>
      </c>
      <c r="F236" s="71">
        <v>148.3549990368293</v>
      </c>
      <c r="G236">
        <f>IF(F236&lt;'Tiers&amp;Savings'!$C$4,2,IF(F236&lt;'Tiers&amp;Savings'!$C$5,3,IF(F236&lt;'Tiers&amp;Savings'!$C$6,4,IF(F236&lt;'Tiers&amp;Savings'!$C$7,5,IF(F236&lt;'Tiers&amp;Savings'!$C$8,6,IF(F236&lt;'Tiers&amp;Savings'!$C$9,7,IF(F236&lt;'Tiers&amp;Savings'!$C$10,8,IF(F236&gt;'Tiers&amp;Savings'!$B$11,9,"ERROR"))))))))</f>
        <v>7</v>
      </c>
      <c r="H236" s="40">
        <f>VLOOKUP(G236,constd,5,FALSE)</f>
        <v>0.28000000000000003</v>
      </c>
      <c r="I236" s="1">
        <f>B236*H236</f>
        <v>443436869.54151207</v>
      </c>
    </row>
    <row r="237" spans="1:9" x14ac:dyDescent="0.25">
      <c r="A237" s="4" t="s">
        <v>336</v>
      </c>
      <c r="B237" s="17">
        <v>7732617288.4235001</v>
      </c>
      <c r="C237" s="18">
        <v>7437395895.5615005</v>
      </c>
      <c r="D237" s="19">
        <v>295221392.86199951</v>
      </c>
      <c r="E237" s="20">
        <f>1-(C237/B237)</f>
        <v>3.8178715155601339E-2</v>
      </c>
      <c r="F237" s="71">
        <v>148.68272008680356</v>
      </c>
      <c r="G237">
        <f>IF(F237&lt;'Tiers&amp;Savings'!$C$4,2,IF(F237&lt;'Tiers&amp;Savings'!$C$5,3,IF(F237&lt;'Tiers&amp;Savings'!$C$6,4,IF(F237&lt;'Tiers&amp;Savings'!$C$7,5,IF(F237&lt;'Tiers&amp;Savings'!$C$8,6,IF(F237&lt;'Tiers&amp;Savings'!$C$9,7,IF(F237&lt;'Tiers&amp;Savings'!$C$10,8,IF(F237&gt;'Tiers&amp;Savings'!$B$11,9,"ERROR"))))))))</f>
        <v>7</v>
      </c>
      <c r="H237" s="40">
        <f>VLOOKUP(G237,constd,5,FALSE)</f>
        <v>0.28000000000000003</v>
      </c>
      <c r="I237" s="1">
        <f>B237*H237</f>
        <v>2165132840.7585802</v>
      </c>
    </row>
    <row r="238" spans="1:9" x14ac:dyDescent="0.25">
      <c r="A238" s="4" t="s">
        <v>218</v>
      </c>
      <c r="B238" s="17">
        <v>222882376.06800002</v>
      </c>
      <c r="C238" s="18">
        <v>201376181.88599998</v>
      </c>
      <c r="D238" s="19">
        <v>21506194.182000041</v>
      </c>
      <c r="E238" s="20">
        <f>1-(C238/B238)</f>
        <v>9.6491228070175628E-2</v>
      </c>
      <c r="F238" s="71">
        <v>148.85293628563235</v>
      </c>
      <c r="G238">
        <f>IF(F238&lt;'Tiers&amp;Savings'!$C$4,2,IF(F238&lt;'Tiers&amp;Savings'!$C$5,3,IF(F238&lt;'Tiers&amp;Savings'!$C$6,4,IF(F238&lt;'Tiers&amp;Savings'!$C$7,5,IF(F238&lt;'Tiers&amp;Savings'!$C$8,6,IF(F238&lt;'Tiers&amp;Savings'!$C$9,7,IF(F238&lt;'Tiers&amp;Savings'!$C$10,8,IF(F238&gt;'Tiers&amp;Savings'!$B$11,9,"ERROR"))))))))</f>
        <v>7</v>
      </c>
      <c r="H238" s="40">
        <f>VLOOKUP(G238,constd,5,FALSE)</f>
        <v>0.28000000000000003</v>
      </c>
      <c r="I238" s="1">
        <f>B238*H238</f>
        <v>62407065.299040012</v>
      </c>
    </row>
    <row r="239" spans="1:9" x14ac:dyDescent="0.25">
      <c r="A239" s="4" t="s">
        <v>216</v>
      </c>
      <c r="B239" s="17">
        <v>11535034614.086226</v>
      </c>
      <c r="C239" s="18">
        <v>10722937586.322588</v>
      </c>
      <c r="D239" s="19">
        <v>812097027.76363754</v>
      </c>
      <c r="E239" s="20">
        <f>1-(C239/B239)</f>
        <v>7.0402652001748667E-2</v>
      </c>
      <c r="F239" s="71">
        <v>149.06603651854235</v>
      </c>
      <c r="G239">
        <f>IF(F239&lt;'Tiers&amp;Savings'!$C$4,2,IF(F239&lt;'Tiers&amp;Savings'!$C$5,3,IF(F239&lt;'Tiers&amp;Savings'!$C$6,4,IF(F239&lt;'Tiers&amp;Savings'!$C$7,5,IF(F239&lt;'Tiers&amp;Savings'!$C$8,6,IF(F239&lt;'Tiers&amp;Savings'!$C$9,7,IF(F239&lt;'Tiers&amp;Savings'!$C$10,8,IF(F239&gt;'Tiers&amp;Savings'!$B$11,9,"ERROR"))))))))</f>
        <v>7</v>
      </c>
      <c r="H239" s="40">
        <f>VLOOKUP(G239,constd,5,FALSE)</f>
        <v>0.28000000000000003</v>
      </c>
      <c r="I239" s="1">
        <f>B239*H239</f>
        <v>3229809691.9441433</v>
      </c>
    </row>
    <row r="240" spans="1:9" x14ac:dyDescent="0.25">
      <c r="A240" s="4" t="s">
        <v>274</v>
      </c>
      <c r="B240" s="17">
        <v>1038300000</v>
      </c>
      <c r="C240" s="18">
        <v>918300000</v>
      </c>
      <c r="D240" s="19">
        <v>120000000</v>
      </c>
      <c r="E240" s="20">
        <f>1-(C240/B240)</f>
        <v>0.11557353366079171</v>
      </c>
      <c r="F240" s="71">
        <v>150.00906146107303</v>
      </c>
      <c r="G240">
        <f>IF(F240&lt;'Tiers&amp;Savings'!$C$4,2,IF(F240&lt;'Tiers&amp;Savings'!$C$5,3,IF(F240&lt;'Tiers&amp;Savings'!$C$6,4,IF(F240&lt;'Tiers&amp;Savings'!$C$7,5,IF(F240&lt;'Tiers&amp;Savings'!$C$8,6,IF(F240&lt;'Tiers&amp;Savings'!$C$9,7,IF(F240&lt;'Tiers&amp;Savings'!$C$10,8,IF(F240&gt;'Tiers&amp;Savings'!$B$11,9,"ERROR"))))))))</f>
        <v>7</v>
      </c>
      <c r="H240" s="40">
        <f>VLOOKUP(G240,constd,5,FALSE)</f>
        <v>0.28000000000000003</v>
      </c>
      <c r="I240" s="1">
        <f>B240*H240</f>
        <v>290724000</v>
      </c>
    </row>
    <row r="241" spans="1:9" x14ac:dyDescent="0.25">
      <c r="A241" s="4" t="s">
        <v>309</v>
      </c>
      <c r="B241" s="17">
        <v>2219233953.1833901</v>
      </c>
      <c r="C241" s="18">
        <v>1991297621.4826202</v>
      </c>
      <c r="D241" s="19">
        <v>227936331.7007699</v>
      </c>
      <c r="E241" s="20">
        <f>1-(C241/B241)</f>
        <v>0.10270946484655463</v>
      </c>
      <c r="F241" s="71">
        <v>153.62807945082332</v>
      </c>
      <c r="G241">
        <f>IF(F241&lt;'Tiers&amp;Savings'!$C$4,2,IF(F241&lt;'Tiers&amp;Savings'!$C$5,3,IF(F241&lt;'Tiers&amp;Savings'!$C$6,4,IF(F241&lt;'Tiers&amp;Savings'!$C$7,5,IF(F241&lt;'Tiers&amp;Savings'!$C$8,6,IF(F241&lt;'Tiers&amp;Savings'!$C$9,7,IF(F241&lt;'Tiers&amp;Savings'!$C$10,8,IF(F241&gt;'Tiers&amp;Savings'!$B$11,9,"ERROR"))))))))</f>
        <v>7</v>
      </c>
      <c r="H241" s="40">
        <f>VLOOKUP(G241,constd,5,FALSE)</f>
        <v>0.28000000000000003</v>
      </c>
      <c r="I241" s="1">
        <f>B241*H241</f>
        <v>621385506.89134932</v>
      </c>
    </row>
    <row r="242" spans="1:9" x14ac:dyDescent="0.25">
      <c r="A242" s="4" t="s">
        <v>305</v>
      </c>
      <c r="B242" s="17">
        <v>1552776000</v>
      </c>
      <c r="C242" s="18">
        <v>1422246000</v>
      </c>
      <c r="D242" s="19">
        <v>130530000</v>
      </c>
      <c r="E242" s="20">
        <f>1-(C242/B242)</f>
        <v>8.4062350268164887E-2</v>
      </c>
      <c r="F242" s="71">
        <v>153.6791513065163</v>
      </c>
      <c r="G242">
        <f>IF(F242&lt;'Tiers&amp;Savings'!$C$4,2,IF(F242&lt;'Tiers&amp;Savings'!$C$5,3,IF(F242&lt;'Tiers&amp;Savings'!$C$6,4,IF(F242&lt;'Tiers&amp;Savings'!$C$7,5,IF(F242&lt;'Tiers&amp;Savings'!$C$8,6,IF(F242&lt;'Tiers&amp;Savings'!$C$9,7,IF(F242&lt;'Tiers&amp;Savings'!$C$10,8,IF(F242&gt;'Tiers&amp;Savings'!$B$11,9,"ERROR"))))))))</f>
        <v>7</v>
      </c>
      <c r="H242" s="40">
        <f>VLOOKUP(G242,constd,5,FALSE)</f>
        <v>0.28000000000000003</v>
      </c>
      <c r="I242" s="1">
        <f>B242*H242</f>
        <v>434777280.00000006</v>
      </c>
    </row>
    <row r="243" spans="1:9" x14ac:dyDescent="0.25">
      <c r="A243" s="4" t="s">
        <v>147</v>
      </c>
      <c r="B243" s="17">
        <v>36603191424</v>
      </c>
      <c r="C243" s="18">
        <v>30513707650</v>
      </c>
      <c r="D243" s="19">
        <v>6089483774</v>
      </c>
      <c r="E243" s="20">
        <f>1-(C243/B243)</f>
        <v>0.16636483151049075</v>
      </c>
      <c r="F243" s="71">
        <v>154.1787437769874</v>
      </c>
      <c r="G243">
        <f>IF(F243&lt;'Tiers&amp;Savings'!$C$4,2,IF(F243&lt;'Tiers&amp;Savings'!$C$5,3,IF(F243&lt;'Tiers&amp;Savings'!$C$6,4,IF(F243&lt;'Tiers&amp;Savings'!$C$7,5,IF(F243&lt;'Tiers&amp;Savings'!$C$8,6,IF(F243&lt;'Tiers&amp;Savings'!$C$9,7,IF(F243&lt;'Tiers&amp;Savings'!$C$10,8,IF(F243&gt;'Tiers&amp;Savings'!$B$11,9,"ERROR"))))))))</f>
        <v>7</v>
      </c>
      <c r="H243" s="40">
        <f>VLOOKUP(G243,constd,5,FALSE)</f>
        <v>0.28000000000000003</v>
      </c>
      <c r="I243" s="1">
        <f>B243*H243</f>
        <v>10248893598.720001</v>
      </c>
    </row>
    <row r="244" spans="1:9" x14ac:dyDescent="0.25">
      <c r="A244" s="4" t="s">
        <v>360</v>
      </c>
      <c r="B244" s="17">
        <v>1885000000</v>
      </c>
      <c r="C244" s="18">
        <v>1673000000</v>
      </c>
      <c r="D244" s="19">
        <v>212000000</v>
      </c>
      <c r="E244" s="20">
        <f>1-(C244/B244)</f>
        <v>0.1124668435013263</v>
      </c>
      <c r="F244" s="71">
        <v>154.59268940930895</v>
      </c>
      <c r="G244">
        <f>IF(F244&lt;'Tiers&amp;Savings'!$C$4,2,IF(F244&lt;'Tiers&amp;Savings'!$C$5,3,IF(F244&lt;'Tiers&amp;Savings'!$C$6,4,IF(F244&lt;'Tiers&amp;Savings'!$C$7,5,IF(F244&lt;'Tiers&amp;Savings'!$C$8,6,IF(F244&lt;'Tiers&amp;Savings'!$C$9,7,IF(F244&lt;'Tiers&amp;Savings'!$C$10,8,IF(F244&gt;'Tiers&amp;Savings'!$B$11,9,"ERROR"))))))))</f>
        <v>7</v>
      </c>
      <c r="H244" s="40">
        <f>VLOOKUP(G244,constd,5,FALSE)</f>
        <v>0.28000000000000003</v>
      </c>
      <c r="I244" s="1">
        <f>B244*H244</f>
        <v>527800000.00000006</v>
      </c>
    </row>
    <row r="245" spans="1:9" x14ac:dyDescent="0.25">
      <c r="A245" s="4" t="s">
        <v>369</v>
      </c>
      <c r="B245" s="17">
        <v>1500350310.4788001</v>
      </c>
      <c r="C245" s="18">
        <v>1393914200.3635201</v>
      </c>
      <c r="D245" s="19">
        <v>106436110.11527991</v>
      </c>
      <c r="E245" s="20">
        <f>1-(C245/B245)</f>
        <v>7.094083919728944E-2</v>
      </c>
      <c r="F245" s="71">
        <v>154.74636586292485</v>
      </c>
      <c r="G245">
        <f>IF(F245&lt;'Tiers&amp;Savings'!$C$4,2,IF(F245&lt;'Tiers&amp;Savings'!$C$5,3,IF(F245&lt;'Tiers&amp;Savings'!$C$6,4,IF(F245&lt;'Tiers&amp;Savings'!$C$7,5,IF(F245&lt;'Tiers&amp;Savings'!$C$8,6,IF(F245&lt;'Tiers&amp;Savings'!$C$9,7,IF(F245&lt;'Tiers&amp;Savings'!$C$10,8,IF(F245&gt;'Tiers&amp;Savings'!$B$11,9,"ERROR"))))))))</f>
        <v>7</v>
      </c>
      <c r="H245" s="40">
        <f>VLOOKUP(G245,constd,5,FALSE)</f>
        <v>0.28000000000000003</v>
      </c>
      <c r="I245" s="1">
        <f>B245*H245</f>
        <v>420098086.93406403</v>
      </c>
    </row>
    <row r="246" spans="1:9" x14ac:dyDescent="0.25">
      <c r="A246" s="4" t="s">
        <v>53</v>
      </c>
      <c r="B246" s="17">
        <v>2880852466.1070004</v>
      </c>
      <c r="C246" s="18">
        <v>2579961258.4152002</v>
      </c>
      <c r="D246" s="19">
        <v>300891207.69180012</v>
      </c>
      <c r="E246" s="20">
        <f>1-(C246/B246)</f>
        <v>0.10444519850695622</v>
      </c>
      <c r="F246" s="71">
        <v>154.94049068299503</v>
      </c>
      <c r="G246">
        <f>IF(F246&lt;'Tiers&amp;Savings'!$C$4,2,IF(F246&lt;'Tiers&amp;Savings'!$C$5,3,IF(F246&lt;'Tiers&amp;Savings'!$C$6,4,IF(F246&lt;'Tiers&amp;Savings'!$C$7,5,IF(F246&lt;'Tiers&amp;Savings'!$C$8,6,IF(F246&lt;'Tiers&amp;Savings'!$C$9,7,IF(F246&lt;'Tiers&amp;Savings'!$C$10,8,IF(F246&gt;'Tiers&amp;Savings'!$B$11,9,"ERROR"))))))))</f>
        <v>7</v>
      </c>
      <c r="H246" s="40">
        <f>VLOOKUP(G246,constd,5,FALSE)</f>
        <v>0.28000000000000003</v>
      </c>
      <c r="I246" s="1">
        <f>B246*H246</f>
        <v>806638690.50996017</v>
      </c>
    </row>
    <row r="247" spans="1:9" x14ac:dyDescent="0.25">
      <c r="A247" s="4" t="s">
        <v>1</v>
      </c>
      <c r="B247" s="17">
        <v>8304530000</v>
      </c>
      <c r="C247" s="18">
        <v>7263300000</v>
      </c>
      <c r="D247" s="19">
        <v>1041230000</v>
      </c>
      <c r="E247" s="20">
        <f>1-(C247/B247)</f>
        <v>0.12538096677355615</v>
      </c>
      <c r="F247" s="71">
        <v>155.0171149782216</v>
      </c>
      <c r="G247">
        <f>IF(F247&lt;'Tiers&amp;Savings'!$C$4,2,IF(F247&lt;'Tiers&amp;Savings'!$C$5,3,IF(F247&lt;'Tiers&amp;Savings'!$C$6,4,IF(F247&lt;'Tiers&amp;Savings'!$C$7,5,IF(F247&lt;'Tiers&amp;Savings'!$C$8,6,IF(F247&lt;'Tiers&amp;Savings'!$C$9,7,IF(F247&lt;'Tiers&amp;Savings'!$C$10,8,IF(F247&gt;'Tiers&amp;Savings'!$B$11,9,"ERROR"))))))))</f>
        <v>7</v>
      </c>
      <c r="H247" s="40">
        <f>VLOOKUP(G247,constd,5,FALSE)</f>
        <v>0.28000000000000003</v>
      </c>
      <c r="I247" s="1">
        <f>B247*H247</f>
        <v>2325268400</v>
      </c>
    </row>
    <row r="248" spans="1:9" x14ac:dyDescent="0.25">
      <c r="A248" s="4" t="s">
        <v>14</v>
      </c>
      <c r="B248" s="17">
        <v>6546170410.6708927</v>
      </c>
      <c r="C248" s="18">
        <v>6107698865.1740046</v>
      </c>
      <c r="D248" s="19">
        <v>438471545.49688816</v>
      </c>
      <c r="E248" s="20">
        <f>1-(C248/B248)</f>
        <v>6.6981382700049608E-2</v>
      </c>
      <c r="F248" s="71">
        <v>155.47643879954433</v>
      </c>
      <c r="G248">
        <f>IF(F248&lt;'Tiers&amp;Savings'!$C$4,2,IF(F248&lt;'Tiers&amp;Savings'!$C$5,3,IF(F248&lt;'Tiers&amp;Savings'!$C$6,4,IF(F248&lt;'Tiers&amp;Savings'!$C$7,5,IF(F248&lt;'Tiers&amp;Savings'!$C$8,6,IF(F248&lt;'Tiers&amp;Savings'!$C$9,7,IF(F248&lt;'Tiers&amp;Savings'!$C$10,8,IF(F248&gt;'Tiers&amp;Savings'!$B$11,9,"ERROR"))))))))</f>
        <v>7</v>
      </c>
      <c r="H248" s="40">
        <f>VLOOKUP(G248,constd,5,FALSE)</f>
        <v>0.28000000000000003</v>
      </c>
      <c r="I248" s="1">
        <f>B248*H248</f>
        <v>1832927714.9878502</v>
      </c>
    </row>
    <row r="249" spans="1:9" x14ac:dyDescent="0.25">
      <c r="A249" s="4" t="s">
        <v>332</v>
      </c>
      <c r="B249" s="17">
        <v>5424122853.842001</v>
      </c>
      <c r="C249" s="18">
        <v>4896895244.9560003</v>
      </c>
      <c r="D249" s="19">
        <v>527227608.88600063</v>
      </c>
      <c r="E249" s="20">
        <f>1-(C249/B249)</f>
        <v>9.720052865553297E-2</v>
      </c>
      <c r="F249" s="71">
        <v>156.09859921181518</v>
      </c>
      <c r="G249">
        <f>IF(F249&lt;'Tiers&amp;Savings'!$C$4,2,IF(F249&lt;'Tiers&amp;Savings'!$C$5,3,IF(F249&lt;'Tiers&amp;Savings'!$C$6,4,IF(F249&lt;'Tiers&amp;Savings'!$C$7,5,IF(F249&lt;'Tiers&amp;Savings'!$C$8,6,IF(F249&lt;'Tiers&amp;Savings'!$C$9,7,IF(F249&lt;'Tiers&amp;Savings'!$C$10,8,IF(F249&gt;'Tiers&amp;Savings'!$B$11,9,"ERROR"))))))))</f>
        <v>7</v>
      </c>
      <c r="H249" s="40">
        <f>VLOOKUP(G249,constd,5,FALSE)</f>
        <v>0.28000000000000003</v>
      </c>
      <c r="I249" s="1">
        <f>B249*H249</f>
        <v>1518754399.0757604</v>
      </c>
    </row>
    <row r="250" spans="1:9" x14ac:dyDescent="0.25">
      <c r="A250" s="4" t="s">
        <v>338</v>
      </c>
      <c r="B250" s="17">
        <v>2984049613.0379</v>
      </c>
      <c r="C250" s="18">
        <v>2895189928.895</v>
      </c>
      <c r="D250" s="19">
        <v>88859684.14289999</v>
      </c>
      <c r="E250" s="20">
        <f>1-(C250/B250)</f>
        <v>2.9778219421907282E-2</v>
      </c>
      <c r="F250" s="71">
        <v>156.47293125040139</v>
      </c>
      <c r="G250">
        <f>IF(F250&lt;'Tiers&amp;Savings'!$C$4,2,IF(F250&lt;'Tiers&amp;Savings'!$C$5,3,IF(F250&lt;'Tiers&amp;Savings'!$C$6,4,IF(F250&lt;'Tiers&amp;Savings'!$C$7,5,IF(F250&lt;'Tiers&amp;Savings'!$C$8,6,IF(F250&lt;'Tiers&amp;Savings'!$C$9,7,IF(F250&lt;'Tiers&amp;Savings'!$C$10,8,IF(F250&gt;'Tiers&amp;Savings'!$B$11,9,"ERROR"))))))))</f>
        <v>7</v>
      </c>
      <c r="H250" s="40">
        <f>VLOOKUP(G250,constd,5,FALSE)</f>
        <v>0.28000000000000003</v>
      </c>
      <c r="I250" s="1">
        <f>B250*H250</f>
        <v>835533891.65061212</v>
      </c>
    </row>
    <row r="251" spans="1:9" x14ac:dyDescent="0.25">
      <c r="A251" s="4" t="s">
        <v>314</v>
      </c>
      <c r="B251" s="17">
        <v>5579752753.89147</v>
      </c>
      <c r="C251" s="18">
        <v>5179473602.4504004</v>
      </c>
      <c r="D251" s="19">
        <v>400279151.4410696</v>
      </c>
      <c r="E251" s="20">
        <f>1-(C251/B251)</f>
        <v>7.1737793607773104E-2</v>
      </c>
      <c r="F251" s="71">
        <v>156.75780705314759</v>
      </c>
      <c r="G251">
        <f>IF(F251&lt;'Tiers&amp;Savings'!$C$4,2,IF(F251&lt;'Tiers&amp;Savings'!$C$5,3,IF(F251&lt;'Tiers&amp;Savings'!$C$6,4,IF(F251&lt;'Tiers&amp;Savings'!$C$7,5,IF(F251&lt;'Tiers&amp;Savings'!$C$8,6,IF(F251&lt;'Tiers&amp;Savings'!$C$9,7,IF(F251&lt;'Tiers&amp;Savings'!$C$10,8,IF(F251&gt;'Tiers&amp;Savings'!$B$11,9,"ERROR"))))))))</f>
        <v>7</v>
      </c>
      <c r="H251" s="40">
        <f>VLOOKUP(G251,constd,5,FALSE)</f>
        <v>0.28000000000000003</v>
      </c>
      <c r="I251" s="1">
        <f>B251*H251</f>
        <v>1562330771.0896118</v>
      </c>
    </row>
    <row r="252" spans="1:9" x14ac:dyDescent="0.25">
      <c r="A252" s="4" t="s">
        <v>276</v>
      </c>
      <c r="B252" s="17">
        <v>2270663083.9067998</v>
      </c>
      <c r="C252" s="18">
        <v>2331434375.0423002</v>
      </c>
      <c r="D252" s="19">
        <v>-60771291.135500431</v>
      </c>
      <c r="E252" s="20">
        <f>1-(C252/B252)</f>
        <v>-2.676367602319063E-2</v>
      </c>
      <c r="F252" s="71">
        <v>157.70466317358884</v>
      </c>
      <c r="G252">
        <f>IF(F252&lt;'Tiers&amp;Savings'!$C$4,2,IF(F252&lt;'Tiers&amp;Savings'!$C$5,3,IF(F252&lt;'Tiers&amp;Savings'!$C$6,4,IF(F252&lt;'Tiers&amp;Savings'!$C$7,5,IF(F252&lt;'Tiers&amp;Savings'!$C$8,6,IF(F252&lt;'Tiers&amp;Savings'!$C$9,7,IF(F252&lt;'Tiers&amp;Savings'!$C$10,8,IF(F252&gt;'Tiers&amp;Savings'!$B$11,9,"ERROR"))))))))</f>
        <v>7</v>
      </c>
      <c r="H252" s="40">
        <f>VLOOKUP(G252,constd,5,FALSE)</f>
        <v>0.28000000000000003</v>
      </c>
      <c r="I252" s="1">
        <f>B252*H252</f>
        <v>635785663.49390399</v>
      </c>
    </row>
    <row r="253" spans="1:9" x14ac:dyDescent="0.25">
      <c r="A253" s="4" t="s">
        <v>340</v>
      </c>
      <c r="B253" s="17">
        <v>3952965803.9436703</v>
      </c>
      <c r="C253" s="18">
        <v>3587674904.3534536</v>
      </c>
      <c r="D253" s="19">
        <v>365290899.59021664</v>
      </c>
      <c r="E253" s="20">
        <f>1-(C253/B253)</f>
        <v>9.2409324468677334E-2</v>
      </c>
      <c r="F253" s="71">
        <v>157.83123063525102</v>
      </c>
      <c r="G253">
        <f>IF(F253&lt;'Tiers&amp;Savings'!$C$4,2,IF(F253&lt;'Tiers&amp;Savings'!$C$5,3,IF(F253&lt;'Tiers&amp;Savings'!$C$6,4,IF(F253&lt;'Tiers&amp;Savings'!$C$7,5,IF(F253&lt;'Tiers&amp;Savings'!$C$8,6,IF(F253&lt;'Tiers&amp;Savings'!$C$9,7,IF(F253&lt;'Tiers&amp;Savings'!$C$10,8,IF(F253&gt;'Tiers&amp;Savings'!$B$11,9,"ERROR"))))))))</f>
        <v>7</v>
      </c>
      <c r="H253" s="40">
        <f>VLOOKUP(G253,constd,5,FALSE)</f>
        <v>0.28000000000000003</v>
      </c>
      <c r="I253" s="1">
        <f>B253*H253</f>
        <v>1106830425.1042278</v>
      </c>
    </row>
    <row r="254" spans="1:9" x14ac:dyDescent="0.25">
      <c r="A254" s="4" t="s">
        <v>364</v>
      </c>
      <c r="B254" s="17">
        <v>1400190000</v>
      </c>
      <c r="C254" s="18">
        <v>1335510000</v>
      </c>
      <c r="D254" s="19">
        <v>64680000</v>
      </c>
      <c r="E254" s="20">
        <f>1-(C254/B254)</f>
        <v>4.6193730850813131E-2</v>
      </c>
      <c r="F254" s="71">
        <v>157.9176966700596</v>
      </c>
      <c r="G254">
        <f>IF(F254&lt;'Tiers&amp;Savings'!$C$4,2,IF(F254&lt;'Tiers&amp;Savings'!$C$5,3,IF(F254&lt;'Tiers&amp;Savings'!$C$6,4,IF(F254&lt;'Tiers&amp;Savings'!$C$7,5,IF(F254&lt;'Tiers&amp;Savings'!$C$8,6,IF(F254&lt;'Tiers&amp;Savings'!$C$9,7,IF(F254&lt;'Tiers&amp;Savings'!$C$10,8,IF(F254&gt;'Tiers&amp;Savings'!$B$11,9,"ERROR"))))))))</f>
        <v>7</v>
      </c>
      <c r="H254" s="40">
        <f>VLOOKUP(G254,constd,5,FALSE)</f>
        <v>0.28000000000000003</v>
      </c>
      <c r="I254" s="1">
        <f>B254*H254</f>
        <v>392053200.00000006</v>
      </c>
    </row>
    <row r="255" spans="1:9" x14ac:dyDescent="0.25">
      <c r="A255" s="4" t="s">
        <v>361</v>
      </c>
      <c r="B255" s="17">
        <v>740072884</v>
      </c>
      <c r="C255" s="18">
        <v>667768501</v>
      </c>
      <c r="D255" s="19">
        <v>72304383</v>
      </c>
      <c r="E255" s="20">
        <f>1-(C255/B255)</f>
        <v>9.7699003116022864E-2</v>
      </c>
      <c r="F255" s="71">
        <v>157.92454474165723</v>
      </c>
      <c r="G255">
        <f>IF(F255&lt;'Tiers&amp;Savings'!$C$4,2,IF(F255&lt;'Tiers&amp;Savings'!$C$5,3,IF(F255&lt;'Tiers&amp;Savings'!$C$6,4,IF(F255&lt;'Tiers&amp;Savings'!$C$7,5,IF(F255&lt;'Tiers&amp;Savings'!$C$8,6,IF(F255&lt;'Tiers&amp;Savings'!$C$9,7,IF(F255&lt;'Tiers&amp;Savings'!$C$10,8,IF(F255&gt;'Tiers&amp;Savings'!$B$11,9,"ERROR"))))))))</f>
        <v>7</v>
      </c>
      <c r="H255" s="40">
        <f>VLOOKUP(G255,constd,5,FALSE)</f>
        <v>0.28000000000000003</v>
      </c>
      <c r="I255" s="1">
        <f>B255*H255</f>
        <v>207220407.52000001</v>
      </c>
    </row>
    <row r="256" spans="1:9" x14ac:dyDescent="0.25">
      <c r="A256" s="4" t="s">
        <v>293</v>
      </c>
      <c r="B256" s="17">
        <v>719200000</v>
      </c>
      <c r="C256" s="18">
        <v>712000000</v>
      </c>
      <c r="D256" s="19">
        <v>7200000</v>
      </c>
      <c r="E256" s="20">
        <f>1-(C256/B256)</f>
        <v>1.0011123470522798E-2</v>
      </c>
      <c r="F256" s="71">
        <v>158.11225743060675</v>
      </c>
      <c r="G256">
        <f>IF(F256&lt;'Tiers&amp;Savings'!$C$4,2,IF(F256&lt;'Tiers&amp;Savings'!$C$5,3,IF(F256&lt;'Tiers&amp;Savings'!$C$6,4,IF(F256&lt;'Tiers&amp;Savings'!$C$7,5,IF(F256&lt;'Tiers&amp;Savings'!$C$8,6,IF(F256&lt;'Tiers&amp;Savings'!$C$9,7,IF(F256&lt;'Tiers&amp;Savings'!$C$10,8,IF(F256&gt;'Tiers&amp;Savings'!$B$11,9,"ERROR"))))))))</f>
        <v>7</v>
      </c>
      <c r="H256" s="40">
        <f>VLOOKUP(G256,constd,5,FALSE)</f>
        <v>0.28000000000000003</v>
      </c>
      <c r="I256" s="1">
        <f>B256*H256</f>
        <v>201376000.00000003</v>
      </c>
    </row>
    <row r="257" spans="1:9" x14ac:dyDescent="0.25">
      <c r="A257" s="4" t="s">
        <v>358</v>
      </c>
      <c r="B257" s="17">
        <v>3063589946.3685999</v>
      </c>
      <c r="C257" s="18">
        <v>2950649841.7704005</v>
      </c>
      <c r="D257" s="19">
        <v>112940104.59819937</v>
      </c>
      <c r="E257" s="20">
        <f>1-(C257/B257)</f>
        <v>3.6865281116381765E-2</v>
      </c>
      <c r="F257" s="71">
        <v>159.00327772895972</v>
      </c>
      <c r="G257">
        <f>IF(F257&lt;'Tiers&amp;Savings'!$C$4,2,IF(F257&lt;'Tiers&amp;Savings'!$C$5,3,IF(F257&lt;'Tiers&amp;Savings'!$C$6,4,IF(F257&lt;'Tiers&amp;Savings'!$C$7,5,IF(F257&lt;'Tiers&amp;Savings'!$C$8,6,IF(F257&lt;'Tiers&amp;Savings'!$C$9,7,IF(F257&lt;'Tiers&amp;Savings'!$C$10,8,IF(F257&gt;'Tiers&amp;Savings'!$B$11,9,"ERROR"))))))))</f>
        <v>7</v>
      </c>
      <c r="H257" s="40">
        <f>VLOOKUP(G257,constd,5,FALSE)</f>
        <v>0.28000000000000003</v>
      </c>
      <c r="I257" s="1">
        <f>B257*H257</f>
        <v>857805184.98320806</v>
      </c>
    </row>
    <row r="258" spans="1:9" x14ac:dyDescent="0.25">
      <c r="A258" s="4" t="s">
        <v>344</v>
      </c>
      <c r="B258" s="17">
        <v>4101713204.9099641</v>
      </c>
      <c r="C258" s="18">
        <v>3942264436.0898685</v>
      </c>
      <c r="D258" s="19">
        <v>159448768.82009554</v>
      </c>
      <c r="E258" s="20">
        <f>1-(C258/B258)</f>
        <v>3.8873700050317317E-2</v>
      </c>
      <c r="F258" s="71">
        <v>159.7850358406385</v>
      </c>
      <c r="G258">
        <f>IF(F258&lt;'Tiers&amp;Savings'!$C$4,2,IF(F258&lt;'Tiers&amp;Savings'!$C$5,3,IF(F258&lt;'Tiers&amp;Savings'!$C$6,4,IF(F258&lt;'Tiers&amp;Savings'!$C$7,5,IF(F258&lt;'Tiers&amp;Savings'!$C$8,6,IF(F258&lt;'Tiers&amp;Savings'!$C$9,7,IF(F258&lt;'Tiers&amp;Savings'!$C$10,8,IF(F258&gt;'Tiers&amp;Savings'!$B$11,9,"ERROR"))))))))</f>
        <v>7</v>
      </c>
      <c r="H258" s="40">
        <f>VLOOKUP(G258,constd,5,FALSE)</f>
        <v>0.28000000000000003</v>
      </c>
      <c r="I258" s="1">
        <f>B258*H258</f>
        <v>1148479697.37479</v>
      </c>
    </row>
    <row r="259" spans="1:9" x14ac:dyDescent="0.25">
      <c r="A259" s="4" t="s">
        <v>221</v>
      </c>
      <c r="B259" s="17">
        <v>3229776700</v>
      </c>
      <c r="C259" s="18">
        <v>2793029816</v>
      </c>
      <c r="D259" s="19">
        <v>436746884</v>
      </c>
      <c r="E259" s="20">
        <f>1-(C259/B259)</f>
        <v>0.13522510209451943</v>
      </c>
      <c r="F259" s="71">
        <v>160.02874859267231</v>
      </c>
      <c r="G259">
        <f>IF(F259&lt;'Tiers&amp;Savings'!$C$4,2,IF(F259&lt;'Tiers&amp;Savings'!$C$5,3,IF(F259&lt;'Tiers&amp;Savings'!$C$6,4,IF(F259&lt;'Tiers&amp;Savings'!$C$7,5,IF(F259&lt;'Tiers&amp;Savings'!$C$8,6,IF(F259&lt;'Tiers&amp;Savings'!$C$9,7,IF(F259&lt;'Tiers&amp;Savings'!$C$10,8,IF(F259&gt;'Tiers&amp;Savings'!$B$11,9,"ERROR"))))))))</f>
        <v>7</v>
      </c>
      <c r="H259" s="40">
        <f>VLOOKUP(G259,constd,5,FALSE)</f>
        <v>0.28000000000000003</v>
      </c>
      <c r="I259" s="1">
        <f>B259*H259</f>
        <v>904337476.00000012</v>
      </c>
    </row>
    <row r="260" spans="1:9" x14ac:dyDescent="0.25">
      <c r="A260" s="4" t="s">
        <v>315</v>
      </c>
      <c r="B260" s="17">
        <v>1218270505.6677101</v>
      </c>
      <c r="C260" s="18">
        <v>1081725723.6976299</v>
      </c>
      <c r="D260" s="19">
        <v>136544781.97008014</v>
      </c>
      <c r="E260" s="20">
        <f>1-(C260/B260)</f>
        <v>0.1120808402853376</v>
      </c>
      <c r="F260" s="71">
        <v>160.17566946379134</v>
      </c>
      <c r="G260">
        <f>IF(F260&lt;'Tiers&amp;Savings'!$C$4,2,IF(F260&lt;'Tiers&amp;Savings'!$C$5,3,IF(F260&lt;'Tiers&amp;Savings'!$C$6,4,IF(F260&lt;'Tiers&amp;Savings'!$C$7,5,IF(F260&lt;'Tiers&amp;Savings'!$C$8,6,IF(F260&lt;'Tiers&amp;Savings'!$C$9,7,IF(F260&lt;'Tiers&amp;Savings'!$C$10,8,IF(F260&gt;'Tiers&amp;Savings'!$B$11,9,"ERROR"))))))))</f>
        <v>7</v>
      </c>
      <c r="H260" s="40">
        <f>VLOOKUP(G260,constd,5,FALSE)</f>
        <v>0.28000000000000003</v>
      </c>
      <c r="I260" s="1">
        <f>B260*H260</f>
        <v>341115741.58695883</v>
      </c>
    </row>
    <row r="261" spans="1:9" x14ac:dyDescent="0.25">
      <c r="A261" s="4" t="s">
        <v>248</v>
      </c>
      <c r="B261" s="17">
        <v>2262311000</v>
      </c>
      <c r="C261" s="18">
        <v>1786089000</v>
      </c>
      <c r="D261" s="19">
        <v>476222000</v>
      </c>
      <c r="E261" s="20">
        <f>1-(C261/B261)</f>
        <v>0.21050244639220694</v>
      </c>
      <c r="F261" s="71">
        <v>161.33154637791259</v>
      </c>
      <c r="G261">
        <f>IF(F261&lt;'Tiers&amp;Savings'!$C$4,2,IF(F261&lt;'Tiers&amp;Savings'!$C$5,3,IF(F261&lt;'Tiers&amp;Savings'!$C$6,4,IF(F261&lt;'Tiers&amp;Savings'!$C$7,5,IF(F261&lt;'Tiers&amp;Savings'!$C$8,6,IF(F261&lt;'Tiers&amp;Savings'!$C$9,7,IF(F261&lt;'Tiers&amp;Savings'!$C$10,8,IF(F261&gt;'Tiers&amp;Savings'!$B$11,9,"ERROR"))))))))</f>
        <v>7</v>
      </c>
      <c r="H261" s="40">
        <f>VLOOKUP(G261,constd,5,FALSE)</f>
        <v>0.28000000000000003</v>
      </c>
      <c r="I261" s="1">
        <f>B261*H261</f>
        <v>633447080.00000012</v>
      </c>
    </row>
    <row r="262" spans="1:9" x14ac:dyDescent="0.25">
      <c r="A262" s="4" t="s">
        <v>307</v>
      </c>
      <c r="B262" s="17">
        <v>350120000</v>
      </c>
      <c r="C262" s="18">
        <v>332141000</v>
      </c>
      <c r="D262" s="19">
        <v>17979000</v>
      </c>
      <c r="E262" s="20">
        <f>1-(C262/B262)</f>
        <v>5.1350965383297198E-2</v>
      </c>
      <c r="F262" s="71">
        <v>161.65434782608693</v>
      </c>
      <c r="G262">
        <f>IF(F262&lt;'Tiers&amp;Savings'!$C$4,2,IF(F262&lt;'Tiers&amp;Savings'!$C$5,3,IF(F262&lt;'Tiers&amp;Savings'!$C$6,4,IF(F262&lt;'Tiers&amp;Savings'!$C$7,5,IF(F262&lt;'Tiers&amp;Savings'!$C$8,6,IF(F262&lt;'Tiers&amp;Savings'!$C$9,7,IF(F262&lt;'Tiers&amp;Savings'!$C$10,8,IF(F262&gt;'Tiers&amp;Savings'!$B$11,9,"ERROR"))))))))</f>
        <v>7</v>
      </c>
      <c r="H262" s="40">
        <f>VLOOKUP(G262,constd,5,FALSE)</f>
        <v>0.28000000000000003</v>
      </c>
      <c r="I262" s="1">
        <f>B262*H262</f>
        <v>98033600.000000015</v>
      </c>
    </row>
    <row r="263" spans="1:9" x14ac:dyDescent="0.25">
      <c r="A263" s="4" t="s">
        <v>197</v>
      </c>
      <c r="B263" s="17">
        <v>1291000000</v>
      </c>
      <c r="C263" s="18">
        <v>1056900000</v>
      </c>
      <c r="D263" s="19">
        <v>234100000</v>
      </c>
      <c r="E263" s="20">
        <f>1-(C263/B263)</f>
        <v>0.18133230054221539</v>
      </c>
      <c r="F263" s="71">
        <v>163.01120592783914</v>
      </c>
      <c r="G263">
        <f>IF(F263&lt;'Tiers&amp;Savings'!$C$4,2,IF(F263&lt;'Tiers&amp;Savings'!$C$5,3,IF(F263&lt;'Tiers&amp;Savings'!$C$6,4,IF(F263&lt;'Tiers&amp;Savings'!$C$7,5,IF(F263&lt;'Tiers&amp;Savings'!$C$8,6,IF(F263&lt;'Tiers&amp;Savings'!$C$9,7,IF(F263&lt;'Tiers&amp;Savings'!$C$10,8,IF(F263&gt;'Tiers&amp;Savings'!$B$11,9,"ERROR"))))))))</f>
        <v>7</v>
      </c>
      <c r="H263" s="40">
        <f>VLOOKUP(G263,constd,5,FALSE)</f>
        <v>0.28000000000000003</v>
      </c>
      <c r="I263" s="1">
        <f>B263*H263</f>
        <v>361480000.00000006</v>
      </c>
    </row>
    <row r="264" spans="1:9" x14ac:dyDescent="0.25">
      <c r="A264" s="4" t="s">
        <v>346</v>
      </c>
      <c r="B264" s="17">
        <v>3106634919.8753004</v>
      </c>
      <c r="C264" s="18">
        <v>2792709655.1035004</v>
      </c>
      <c r="D264" s="19">
        <v>313925264.77180004</v>
      </c>
      <c r="E264" s="20">
        <f>1-(C264/B264)</f>
        <v>0.10104993759112224</v>
      </c>
      <c r="F264" s="71">
        <v>163.74555400052401</v>
      </c>
      <c r="G264">
        <f>IF(F264&lt;'Tiers&amp;Savings'!$C$4,2,IF(F264&lt;'Tiers&amp;Savings'!$C$5,3,IF(F264&lt;'Tiers&amp;Savings'!$C$6,4,IF(F264&lt;'Tiers&amp;Savings'!$C$7,5,IF(F264&lt;'Tiers&amp;Savings'!$C$8,6,IF(F264&lt;'Tiers&amp;Savings'!$C$9,7,IF(F264&lt;'Tiers&amp;Savings'!$C$10,8,IF(F264&gt;'Tiers&amp;Savings'!$B$11,9,"ERROR"))))))))</f>
        <v>7</v>
      </c>
      <c r="H264" s="40">
        <f>VLOOKUP(G264,constd,5,FALSE)</f>
        <v>0.28000000000000003</v>
      </c>
      <c r="I264" s="1">
        <f>B264*H264</f>
        <v>869857777.56508422</v>
      </c>
    </row>
    <row r="265" spans="1:9" x14ac:dyDescent="0.25">
      <c r="A265" s="4" t="s">
        <v>191</v>
      </c>
      <c r="B265" s="17">
        <v>4985852684.5270014</v>
      </c>
      <c r="C265" s="18">
        <v>4486322446.9359999</v>
      </c>
      <c r="D265" s="19">
        <v>499530237.59100151</v>
      </c>
      <c r="E265" s="20">
        <f>1-(C265/B265)</f>
        <v>0.10018953009607245</v>
      </c>
      <c r="F265" s="71">
        <v>164.37451903819669</v>
      </c>
      <c r="G265">
        <f>IF(F265&lt;'Tiers&amp;Savings'!$C$4,2,IF(F265&lt;'Tiers&amp;Savings'!$C$5,3,IF(F265&lt;'Tiers&amp;Savings'!$C$6,4,IF(F265&lt;'Tiers&amp;Savings'!$C$7,5,IF(F265&lt;'Tiers&amp;Savings'!$C$8,6,IF(F265&lt;'Tiers&amp;Savings'!$C$9,7,IF(F265&lt;'Tiers&amp;Savings'!$C$10,8,IF(F265&gt;'Tiers&amp;Savings'!$B$11,9,"ERROR"))))))))</f>
        <v>7</v>
      </c>
      <c r="H265" s="40">
        <f>VLOOKUP(G265,constd,5,FALSE)</f>
        <v>0.28000000000000003</v>
      </c>
      <c r="I265" s="1">
        <f>B265*H265</f>
        <v>1396038751.6675606</v>
      </c>
    </row>
    <row r="266" spans="1:9" x14ac:dyDescent="0.25">
      <c r="A266" s="4" t="s">
        <v>407</v>
      </c>
      <c r="B266" s="17">
        <v>482079202</v>
      </c>
      <c r="C266" s="18">
        <v>446216000</v>
      </c>
      <c r="D266" s="19">
        <v>35863202</v>
      </c>
      <c r="E266" s="20">
        <f>1-(C266/B266)</f>
        <v>7.4392759221336369E-2</v>
      </c>
      <c r="F266" s="71">
        <v>165.55271831959465</v>
      </c>
      <c r="G266">
        <f>IF(F266&lt;'Tiers&amp;Savings'!$C$4,2,IF(F266&lt;'Tiers&amp;Savings'!$C$5,3,IF(F266&lt;'Tiers&amp;Savings'!$C$6,4,IF(F266&lt;'Tiers&amp;Savings'!$C$7,5,IF(F266&lt;'Tiers&amp;Savings'!$C$8,6,IF(F266&lt;'Tiers&amp;Savings'!$C$9,7,IF(F266&lt;'Tiers&amp;Savings'!$C$10,8,IF(F266&gt;'Tiers&amp;Savings'!$B$11,9,"ERROR"))))))))</f>
        <v>7</v>
      </c>
      <c r="H266" s="40">
        <f>VLOOKUP(G266,constd,5,FALSE)</f>
        <v>0.28000000000000003</v>
      </c>
      <c r="I266" s="1">
        <f>B266*H266</f>
        <v>134982176.56</v>
      </c>
    </row>
    <row r="267" spans="1:9" x14ac:dyDescent="0.25">
      <c r="A267" s="4" t="s">
        <v>146</v>
      </c>
      <c r="B267" s="17">
        <v>665258273.36320007</v>
      </c>
      <c r="C267" s="18">
        <v>527032098.02980006</v>
      </c>
      <c r="D267" s="19">
        <v>138226175.33340001</v>
      </c>
      <c r="E267" s="20">
        <f>1-(C267/B267)</f>
        <v>0.2077782131661442</v>
      </c>
      <c r="F267" s="71">
        <v>165.56870064762853</v>
      </c>
      <c r="G267">
        <f>IF(F267&lt;'Tiers&amp;Savings'!$C$4,2,IF(F267&lt;'Tiers&amp;Savings'!$C$5,3,IF(F267&lt;'Tiers&amp;Savings'!$C$6,4,IF(F267&lt;'Tiers&amp;Savings'!$C$7,5,IF(F267&lt;'Tiers&amp;Savings'!$C$8,6,IF(F267&lt;'Tiers&amp;Savings'!$C$9,7,IF(F267&lt;'Tiers&amp;Savings'!$C$10,8,IF(F267&gt;'Tiers&amp;Savings'!$B$11,9,"ERROR"))))))))</f>
        <v>7</v>
      </c>
      <c r="H267" s="40">
        <f>VLOOKUP(G267,constd,5,FALSE)</f>
        <v>0.28000000000000003</v>
      </c>
      <c r="I267" s="1">
        <f>B267*H267</f>
        <v>186272316.54169604</v>
      </c>
    </row>
    <row r="268" spans="1:9" x14ac:dyDescent="0.25">
      <c r="A268" s="4" t="s">
        <v>359</v>
      </c>
      <c r="B268" s="17">
        <v>1087105530.7574003</v>
      </c>
      <c r="C268" s="18">
        <v>1049746664.65185</v>
      </c>
      <c r="D268" s="19">
        <v>37358866.105550289</v>
      </c>
      <c r="E268" s="20">
        <f>1-(C268/B268)</f>
        <v>3.4365445716683873E-2</v>
      </c>
      <c r="F268" s="71">
        <v>165.91943225931678</v>
      </c>
      <c r="G268">
        <f>IF(F268&lt;'Tiers&amp;Savings'!$C$4,2,IF(F268&lt;'Tiers&amp;Savings'!$C$5,3,IF(F268&lt;'Tiers&amp;Savings'!$C$6,4,IF(F268&lt;'Tiers&amp;Savings'!$C$7,5,IF(F268&lt;'Tiers&amp;Savings'!$C$8,6,IF(F268&lt;'Tiers&amp;Savings'!$C$9,7,IF(F268&lt;'Tiers&amp;Savings'!$C$10,8,IF(F268&gt;'Tiers&amp;Savings'!$B$11,9,"ERROR"))))))))</f>
        <v>7</v>
      </c>
      <c r="H268" s="40">
        <f>VLOOKUP(G268,constd,5,FALSE)</f>
        <v>0.28000000000000003</v>
      </c>
      <c r="I268" s="1">
        <f>B268*H268</f>
        <v>304389548.61207211</v>
      </c>
    </row>
    <row r="269" spans="1:9" x14ac:dyDescent="0.25">
      <c r="A269" s="4" t="s">
        <v>222</v>
      </c>
      <c r="B269" s="17">
        <v>1985969000</v>
      </c>
      <c r="C269" s="18">
        <v>1848968000</v>
      </c>
      <c r="D269" s="19">
        <v>137001000</v>
      </c>
      <c r="E269" s="20">
        <f>1-(C269/B269)</f>
        <v>6.8984460482515053E-2</v>
      </c>
      <c r="F269" s="71">
        <v>166.09971879258646</v>
      </c>
      <c r="G269">
        <f>IF(F269&lt;'Tiers&amp;Savings'!$C$4,2,IF(F269&lt;'Tiers&amp;Savings'!$C$5,3,IF(F269&lt;'Tiers&amp;Savings'!$C$6,4,IF(F269&lt;'Tiers&amp;Savings'!$C$7,5,IF(F269&lt;'Tiers&amp;Savings'!$C$8,6,IF(F269&lt;'Tiers&amp;Savings'!$C$9,7,IF(F269&lt;'Tiers&amp;Savings'!$C$10,8,IF(F269&gt;'Tiers&amp;Savings'!$B$11,9,"ERROR"))))))))</f>
        <v>7</v>
      </c>
      <c r="H269" s="40">
        <f>VLOOKUP(G269,constd,5,FALSE)</f>
        <v>0.28000000000000003</v>
      </c>
      <c r="I269" s="1">
        <f>B269*H269</f>
        <v>556071320</v>
      </c>
    </row>
    <row r="270" spans="1:9" x14ac:dyDescent="0.25">
      <c r="A270" s="4" t="s">
        <v>30</v>
      </c>
      <c r="B270" s="17">
        <v>10044044385.848001</v>
      </c>
      <c r="C270" s="18">
        <v>7600810386.2020006</v>
      </c>
      <c r="D270" s="19">
        <v>2443233999.6460009</v>
      </c>
      <c r="E270" s="20">
        <f>1-(C270/B270)</f>
        <v>0.24325201141967301</v>
      </c>
      <c r="F270" s="71">
        <v>166.23979610497378</v>
      </c>
      <c r="G270">
        <f>IF(F270&lt;'Tiers&amp;Savings'!$C$4,2,IF(F270&lt;'Tiers&amp;Savings'!$C$5,3,IF(F270&lt;'Tiers&amp;Savings'!$C$6,4,IF(F270&lt;'Tiers&amp;Savings'!$C$7,5,IF(F270&lt;'Tiers&amp;Savings'!$C$8,6,IF(F270&lt;'Tiers&amp;Savings'!$C$9,7,IF(F270&lt;'Tiers&amp;Savings'!$C$10,8,IF(F270&gt;'Tiers&amp;Savings'!$B$11,9,"ERROR"))))))))</f>
        <v>7</v>
      </c>
      <c r="H270" s="40">
        <f>VLOOKUP(G270,constd,5,FALSE)</f>
        <v>0.28000000000000003</v>
      </c>
      <c r="I270" s="1">
        <f>B270*H270</f>
        <v>2812332428.0374408</v>
      </c>
    </row>
    <row r="271" spans="1:9" x14ac:dyDescent="0.25">
      <c r="A271" s="4" t="s">
        <v>181</v>
      </c>
      <c r="B271" s="17">
        <v>2611216927.2930403</v>
      </c>
      <c r="C271" s="18">
        <v>2326139289.35355</v>
      </c>
      <c r="D271" s="19">
        <v>285077637.93949032</v>
      </c>
      <c r="E271" s="20">
        <f>1-(C271/B271)</f>
        <v>0.10917424552506272</v>
      </c>
      <c r="F271" s="71">
        <v>166.51382116046295</v>
      </c>
      <c r="G271">
        <f>IF(F271&lt;'Tiers&amp;Savings'!$C$4,2,IF(F271&lt;'Tiers&amp;Savings'!$C$5,3,IF(F271&lt;'Tiers&amp;Savings'!$C$6,4,IF(F271&lt;'Tiers&amp;Savings'!$C$7,5,IF(F271&lt;'Tiers&amp;Savings'!$C$8,6,IF(F271&lt;'Tiers&amp;Savings'!$C$9,7,IF(F271&lt;'Tiers&amp;Savings'!$C$10,8,IF(F271&gt;'Tiers&amp;Savings'!$B$11,9,"ERROR"))))))))</f>
        <v>7</v>
      </c>
      <c r="H271" s="40">
        <f>VLOOKUP(G271,constd,5,FALSE)</f>
        <v>0.28000000000000003</v>
      </c>
      <c r="I271" s="1">
        <f>B271*H271</f>
        <v>731140739.64205134</v>
      </c>
    </row>
    <row r="272" spans="1:9" x14ac:dyDescent="0.25">
      <c r="A272" s="4" t="s">
        <v>175</v>
      </c>
      <c r="B272" s="17">
        <v>364301895.3860001</v>
      </c>
      <c r="C272" s="18">
        <v>318682695.60600001</v>
      </c>
      <c r="D272" s="19">
        <v>45619199.780000091</v>
      </c>
      <c r="E272" s="20">
        <f>1-(C272/B272)</f>
        <v>0.12522361359570688</v>
      </c>
      <c r="F272" s="71">
        <v>168.55597303224985</v>
      </c>
      <c r="G272">
        <f>IF(F272&lt;'Tiers&amp;Savings'!$C$4,2,IF(F272&lt;'Tiers&amp;Savings'!$C$5,3,IF(F272&lt;'Tiers&amp;Savings'!$C$6,4,IF(F272&lt;'Tiers&amp;Savings'!$C$7,5,IF(F272&lt;'Tiers&amp;Savings'!$C$8,6,IF(F272&lt;'Tiers&amp;Savings'!$C$9,7,IF(F272&lt;'Tiers&amp;Savings'!$C$10,8,IF(F272&gt;'Tiers&amp;Savings'!$B$11,9,"ERROR"))))))))</f>
        <v>7</v>
      </c>
      <c r="H272" s="40">
        <f>VLOOKUP(G272,constd,5,FALSE)</f>
        <v>0.28000000000000003</v>
      </c>
      <c r="I272" s="1">
        <f>B272*H272</f>
        <v>102004530.70808004</v>
      </c>
    </row>
    <row r="273" spans="1:9" x14ac:dyDescent="0.25">
      <c r="A273" s="4" t="s">
        <v>200</v>
      </c>
      <c r="B273" s="17">
        <v>5405695955.6451511</v>
      </c>
      <c r="C273" s="18">
        <v>4782879830.6487007</v>
      </c>
      <c r="D273" s="19">
        <v>622816124.99645042</v>
      </c>
      <c r="E273" s="20">
        <f>1-(C273/B273)</f>
        <v>0.11521479012263824</v>
      </c>
      <c r="F273" s="71">
        <v>169.37675505871832</v>
      </c>
      <c r="G273">
        <f>IF(F273&lt;'Tiers&amp;Savings'!$C$4,2,IF(F273&lt;'Tiers&amp;Savings'!$C$5,3,IF(F273&lt;'Tiers&amp;Savings'!$C$6,4,IF(F273&lt;'Tiers&amp;Savings'!$C$7,5,IF(F273&lt;'Tiers&amp;Savings'!$C$8,6,IF(F273&lt;'Tiers&amp;Savings'!$C$9,7,IF(F273&lt;'Tiers&amp;Savings'!$C$10,8,IF(F273&gt;'Tiers&amp;Savings'!$B$11,9,"ERROR"))))))))</f>
        <v>7</v>
      </c>
      <c r="H273" s="40">
        <f>VLOOKUP(G273,constd,5,FALSE)</f>
        <v>0.28000000000000003</v>
      </c>
      <c r="I273" s="1">
        <f>B273*H273</f>
        <v>1513594867.5806425</v>
      </c>
    </row>
    <row r="274" spans="1:9" x14ac:dyDescent="0.25">
      <c r="A274" s="4" t="s">
        <v>170</v>
      </c>
      <c r="B274" s="17">
        <v>409078117.52435094</v>
      </c>
      <c r="C274" s="18">
        <v>382604644.18916303</v>
      </c>
      <c r="D274" s="19">
        <v>26473473.335187912</v>
      </c>
      <c r="E274" s="20">
        <f>1-(C274/B274)</f>
        <v>6.4714958344385232E-2</v>
      </c>
      <c r="F274" s="71">
        <v>169.48787875893532</v>
      </c>
      <c r="G274">
        <f>IF(F274&lt;'Tiers&amp;Savings'!$C$4,2,IF(F274&lt;'Tiers&amp;Savings'!$C$5,3,IF(F274&lt;'Tiers&amp;Savings'!$C$6,4,IF(F274&lt;'Tiers&amp;Savings'!$C$7,5,IF(F274&lt;'Tiers&amp;Savings'!$C$8,6,IF(F274&lt;'Tiers&amp;Savings'!$C$9,7,IF(F274&lt;'Tiers&amp;Savings'!$C$10,8,IF(F274&gt;'Tiers&amp;Savings'!$B$11,9,"ERROR"))))))))</f>
        <v>7</v>
      </c>
      <c r="H274" s="40">
        <f>VLOOKUP(G274,constd,5,FALSE)</f>
        <v>0.28000000000000003</v>
      </c>
      <c r="I274" s="1">
        <f>B274*H274</f>
        <v>114541872.90681827</v>
      </c>
    </row>
    <row r="275" spans="1:9" x14ac:dyDescent="0.25">
      <c r="A275" s="4" t="s">
        <v>66</v>
      </c>
      <c r="B275" s="17">
        <v>687420000</v>
      </c>
      <c r="C275" s="18">
        <v>671127000</v>
      </c>
      <c r="D275" s="19">
        <v>16293000</v>
      </c>
      <c r="E275" s="20">
        <f>1-(C275/B275)</f>
        <v>2.3701667103081081E-2</v>
      </c>
      <c r="F275" s="71">
        <v>171.61812086926457</v>
      </c>
      <c r="G275">
        <f>IF(F275&lt;'Tiers&amp;Savings'!$C$4,2,IF(F275&lt;'Tiers&amp;Savings'!$C$5,3,IF(F275&lt;'Tiers&amp;Savings'!$C$6,4,IF(F275&lt;'Tiers&amp;Savings'!$C$7,5,IF(F275&lt;'Tiers&amp;Savings'!$C$8,6,IF(F275&lt;'Tiers&amp;Savings'!$C$9,7,IF(F275&lt;'Tiers&amp;Savings'!$C$10,8,IF(F275&gt;'Tiers&amp;Savings'!$B$11,9,"ERROR"))))))))</f>
        <v>8</v>
      </c>
      <c r="H275" s="40">
        <f>VLOOKUP(G275,constd,5,FALSE)</f>
        <v>0.32</v>
      </c>
      <c r="I275" s="1">
        <f>B275*H275</f>
        <v>219974400</v>
      </c>
    </row>
    <row r="276" spans="1:9" x14ac:dyDescent="0.25">
      <c r="A276" s="4" t="s">
        <v>210</v>
      </c>
      <c r="B276" s="17">
        <v>3844580000</v>
      </c>
      <c r="C276" s="18">
        <v>3212645000</v>
      </c>
      <c r="D276" s="19">
        <v>631935000</v>
      </c>
      <c r="E276" s="20">
        <f>1-(C276/B276)</f>
        <v>0.1643703603514558</v>
      </c>
      <c r="F276" s="71">
        <v>171.99590229365123</v>
      </c>
      <c r="G276">
        <f>IF(F276&lt;'Tiers&amp;Savings'!$C$4,2,IF(F276&lt;'Tiers&amp;Savings'!$C$5,3,IF(F276&lt;'Tiers&amp;Savings'!$C$6,4,IF(F276&lt;'Tiers&amp;Savings'!$C$7,5,IF(F276&lt;'Tiers&amp;Savings'!$C$8,6,IF(F276&lt;'Tiers&amp;Savings'!$C$9,7,IF(F276&lt;'Tiers&amp;Savings'!$C$10,8,IF(F276&gt;'Tiers&amp;Savings'!$B$11,9,"ERROR"))))))))</f>
        <v>8</v>
      </c>
      <c r="H276" s="40">
        <f>VLOOKUP(G276,constd,5,FALSE)</f>
        <v>0.32</v>
      </c>
      <c r="I276" s="1">
        <f>B276*H276</f>
        <v>1230265600</v>
      </c>
    </row>
    <row r="277" spans="1:9" x14ac:dyDescent="0.25">
      <c r="A277" s="4" t="s">
        <v>351</v>
      </c>
      <c r="B277" s="17">
        <v>2688665294.4624</v>
      </c>
      <c r="C277" s="18">
        <v>2241890402.9027004</v>
      </c>
      <c r="D277" s="19">
        <v>446774891.55969954</v>
      </c>
      <c r="E277" s="20">
        <f>1-(C277/B277)</f>
        <v>0.16616976924568527</v>
      </c>
      <c r="F277" s="71">
        <v>172.03519346326371</v>
      </c>
      <c r="G277">
        <f>IF(F277&lt;'Tiers&amp;Savings'!$C$4,2,IF(F277&lt;'Tiers&amp;Savings'!$C$5,3,IF(F277&lt;'Tiers&amp;Savings'!$C$6,4,IF(F277&lt;'Tiers&amp;Savings'!$C$7,5,IF(F277&lt;'Tiers&amp;Savings'!$C$8,6,IF(F277&lt;'Tiers&amp;Savings'!$C$9,7,IF(F277&lt;'Tiers&amp;Savings'!$C$10,8,IF(F277&gt;'Tiers&amp;Savings'!$B$11,9,"ERROR"))))))))</f>
        <v>8</v>
      </c>
      <c r="H277" s="40">
        <f>VLOOKUP(G277,constd,5,FALSE)</f>
        <v>0.32</v>
      </c>
      <c r="I277" s="1">
        <f>B277*H277</f>
        <v>860372894.22796798</v>
      </c>
    </row>
    <row r="278" spans="1:9" x14ac:dyDescent="0.25">
      <c r="A278" s="4" t="s">
        <v>75</v>
      </c>
      <c r="B278" s="17">
        <v>1126830000</v>
      </c>
      <c r="C278" s="18">
        <v>977550000</v>
      </c>
      <c r="D278" s="19">
        <v>149280000</v>
      </c>
      <c r="E278" s="20">
        <f>1-(C278/B278)</f>
        <v>0.13247783605335317</v>
      </c>
      <c r="F278" s="71">
        <v>172.29963560053224</v>
      </c>
      <c r="G278">
        <f>IF(F278&lt;'Tiers&amp;Savings'!$C$4,2,IF(F278&lt;'Tiers&amp;Savings'!$C$5,3,IF(F278&lt;'Tiers&amp;Savings'!$C$6,4,IF(F278&lt;'Tiers&amp;Savings'!$C$7,5,IF(F278&lt;'Tiers&amp;Savings'!$C$8,6,IF(F278&lt;'Tiers&amp;Savings'!$C$9,7,IF(F278&lt;'Tiers&amp;Savings'!$C$10,8,IF(F278&gt;'Tiers&amp;Savings'!$B$11,9,"ERROR"))))))))</f>
        <v>8</v>
      </c>
      <c r="H278" s="40">
        <f>VLOOKUP(G278,constd,5,FALSE)</f>
        <v>0.32</v>
      </c>
      <c r="I278" s="1">
        <f>B278*H278</f>
        <v>360585600</v>
      </c>
    </row>
    <row r="279" spans="1:9" x14ac:dyDescent="0.25">
      <c r="A279" s="4" t="s">
        <v>227</v>
      </c>
      <c r="B279" s="17">
        <v>2268235000</v>
      </c>
      <c r="C279" s="18">
        <v>2115715000</v>
      </c>
      <c r="D279" s="19">
        <v>152520000</v>
      </c>
      <c r="E279" s="20">
        <f>1-(C279/B279)</f>
        <v>6.7241709963914653E-2</v>
      </c>
      <c r="F279" s="71">
        <v>173.54203416122408</v>
      </c>
      <c r="G279">
        <f>IF(F279&lt;'Tiers&amp;Savings'!$C$4,2,IF(F279&lt;'Tiers&amp;Savings'!$C$5,3,IF(F279&lt;'Tiers&amp;Savings'!$C$6,4,IF(F279&lt;'Tiers&amp;Savings'!$C$7,5,IF(F279&lt;'Tiers&amp;Savings'!$C$8,6,IF(F279&lt;'Tiers&amp;Savings'!$C$9,7,IF(F279&lt;'Tiers&amp;Savings'!$C$10,8,IF(F279&gt;'Tiers&amp;Savings'!$B$11,9,"ERROR"))))))))</f>
        <v>8</v>
      </c>
      <c r="H279" s="40">
        <f>VLOOKUP(G279,constd,5,FALSE)</f>
        <v>0.32</v>
      </c>
      <c r="I279" s="1">
        <f>B279*H279</f>
        <v>725835200</v>
      </c>
    </row>
    <row r="280" spans="1:9" x14ac:dyDescent="0.25">
      <c r="A280" s="4" t="s">
        <v>220</v>
      </c>
      <c r="B280" s="17">
        <v>3714706267.8000002</v>
      </c>
      <c r="C280" s="18">
        <v>3136645836.302</v>
      </c>
      <c r="D280" s="19">
        <v>578060431.49800014</v>
      </c>
      <c r="E280" s="20">
        <f>1-(C280/B280)</f>
        <v>0.15561403508771932</v>
      </c>
      <c r="F280" s="71">
        <v>173.76595458016305</v>
      </c>
      <c r="G280">
        <f>IF(F280&lt;'Tiers&amp;Savings'!$C$4,2,IF(F280&lt;'Tiers&amp;Savings'!$C$5,3,IF(F280&lt;'Tiers&amp;Savings'!$C$6,4,IF(F280&lt;'Tiers&amp;Savings'!$C$7,5,IF(F280&lt;'Tiers&amp;Savings'!$C$8,6,IF(F280&lt;'Tiers&amp;Savings'!$C$9,7,IF(F280&lt;'Tiers&amp;Savings'!$C$10,8,IF(F280&gt;'Tiers&amp;Savings'!$B$11,9,"ERROR"))))))))</f>
        <v>8</v>
      </c>
      <c r="H280" s="40">
        <f>VLOOKUP(G280,constd,5,FALSE)</f>
        <v>0.32</v>
      </c>
      <c r="I280" s="1">
        <f>B280*H280</f>
        <v>1188706005.6960001</v>
      </c>
    </row>
    <row r="281" spans="1:9" x14ac:dyDescent="0.25">
      <c r="A281" s="4" t="s">
        <v>304</v>
      </c>
      <c r="B281" s="17">
        <v>3676581650.8410001</v>
      </c>
      <c r="C281" s="18">
        <v>3538094794.3660002</v>
      </c>
      <c r="D281" s="19">
        <v>138486856.4749999</v>
      </c>
      <c r="E281" s="20">
        <f>1-(C281/B281)</f>
        <v>3.7667287069041877E-2</v>
      </c>
      <c r="F281" s="71">
        <v>174.55241010776484</v>
      </c>
      <c r="G281">
        <f>IF(F281&lt;'Tiers&amp;Savings'!$C$4,2,IF(F281&lt;'Tiers&amp;Savings'!$C$5,3,IF(F281&lt;'Tiers&amp;Savings'!$C$6,4,IF(F281&lt;'Tiers&amp;Savings'!$C$7,5,IF(F281&lt;'Tiers&amp;Savings'!$C$8,6,IF(F281&lt;'Tiers&amp;Savings'!$C$9,7,IF(F281&lt;'Tiers&amp;Savings'!$C$10,8,IF(F281&gt;'Tiers&amp;Savings'!$B$11,9,"ERROR"))))))))</f>
        <v>8</v>
      </c>
      <c r="H281" s="40">
        <f>VLOOKUP(G281,constd,5,FALSE)</f>
        <v>0.32</v>
      </c>
      <c r="I281" s="1">
        <f>B281*H281</f>
        <v>1176506128.26912</v>
      </c>
    </row>
    <row r="282" spans="1:9" x14ac:dyDescent="0.25">
      <c r="A282" s="4" t="s">
        <v>185</v>
      </c>
      <c r="B282" s="17">
        <v>7358051073.0869999</v>
      </c>
      <c r="C282" s="18">
        <v>6493567237.2560015</v>
      </c>
      <c r="D282" s="19">
        <v>864483835.83099842</v>
      </c>
      <c r="E282" s="20">
        <f>1-(C282/B282)</f>
        <v>0.11748815375758359</v>
      </c>
      <c r="F282" s="71">
        <v>174.75429885934224</v>
      </c>
      <c r="G282">
        <f>IF(F282&lt;'Tiers&amp;Savings'!$C$4,2,IF(F282&lt;'Tiers&amp;Savings'!$C$5,3,IF(F282&lt;'Tiers&amp;Savings'!$C$6,4,IF(F282&lt;'Tiers&amp;Savings'!$C$7,5,IF(F282&lt;'Tiers&amp;Savings'!$C$8,6,IF(F282&lt;'Tiers&amp;Savings'!$C$9,7,IF(F282&lt;'Tiers&amp;Savings'!$C$10,8,IF(F282&gt;'Tiers&amp;Savings'!$B$11,9,"ERROR"))))))))</f>
        <v>8</v>
      </c>
      <c r="H282" s="40">
        <f>VLOOKUP(G282,constd,5,FALSE)</f>
        <v>0.32</v>
      </c>
      <c r="I282" s="1">
        <f>B282*H282</f>
        <v>2354576343.3878398</v>
      </c>
    </row>
    <row r="283" spans="1:9" x14ac:dyDescent="0.25">
      <c r="A283" s="4" t="s">
        <v>253</v>
      </c>
      <c r="B283" s="17">
        <v>3038220000</v>
      </c>
      <c r="C283" s="18">
        <v>2663210000</v>
      </c>
      <c r="D283" s="19">
        <v>375010000</v>
      </c>
      <c r="E283" s="20">
        <f>1-(C283/B283)</f>
        <v>0.12343082462757804</v>
      </c>
      <c r="F283" s="71">
        <v>174.91955727176315</v>
      </c>
      <c r="G283">
        <f>IF(F283&lt;'Tiers&amp;Savings'!$C$4,2,IF(F283&lt;'Tiers&amp;Savings'!$C$5,3,IF(F283&lt;'Tiers&amp;Savings'!$C$6,4,IF(F283&lt;'Tiers&amp;Savings'!$C$7,5,IF(F283&lt;'Tiers&amp;Savings'!$C$8,6,IF(F283&lt;'Tiers&amp;Savings'!$C$9,7,IF(F283&lt;'Tiers&amp;Savings'!$C$10,8,IF(F283&gt;'Tiers&amp;Savings'!$B$11,9,"ERROR"))))))))</f>
        <v>8</v>
      </c>
      <c r="H283" s="40">
        <f>VLOOKUP(G283,constd,5,FALSE)</f>
        <v>0.32</v>
      </c>
      <c r="I283" s="1">
        <f>B283*H283</f>
        <v>972230400</v>
      </c>
    </row>
    <row r="284" spans="1:9" x14ac:dyDescent="0.25">
      <c r="A284" s="4" t="s">
        <v>312</v>
      </c>
      <c r="B284" s="17">
        <v>756372529.81760406</v>
      </c>
      <c r="C284" s="18">
        <v>651046815.53920412</v>
      </c>
      <c r="D284" s="19">
        <v>105325714.27839994</v>
      </c>
      <c r="E284" s="20">
        <f>1-(C284/B284)</f>
        <v>0.13925110990453182</v>
      </c>
      <c r="F284" s="71">
        <v>176.135100471968</v>
      </c>
      <c r="G284">
        <f>IF(F284&lt;'Tiers&amp;Savings'!$C$4,2,IF(F284&lt;'Tiers&amp;Savings'!$C$5,3,IF(F284&lt;'Tiers&amp;Savings'!$C$6,4,IF(F284&lt;'Tiers&amp;Savings'!$C$7,5,IF(F284&lt;'Tiers&amp;Savings'!$C$8,6,IF(F284&lt;'Tiers&amp;Savings'!$C$9,7,IF(F284&lt;'Tiers&amp;Savings'!$C$10,8,IF(F284&gt;'Tiers&amp;Savings'!$B$11,9,"ERROR"))))))))</f>
        <v>8</v>
      </c>
      <c r="H284" s="40">
        <f>VLOOKUP(G284,constd,5,FALSE)</f>
        <v>0.32</v>
      </c>
      <c r="I284" s="1">
        <f>B284*H284</f>
        <v>242039209.54163331</v>
      </c>
    </row>
    <row r="285" spans="1:9" x14ac:dyDescent="0.25">
      <c r="A285" s="4" t="s">
        <v>385</v>
      </c>
      <c r="B285" s="17">
        <v>2094159141.4437103</v>
      </c>
      <c r="C285" s="18">
        <v>1955656969.9516411</v>
      </c>
      <c r="D285" s="19">
        <v>138502171.49206924</v>
      </c>
      <c r="E285" s="20">
        <f>1-(C285/B285)</f>
        <v>6.6137366903541994E-2</v>
      </c>
      <c r="F285" s="71">
        <v>176.51126833944022</v>
      </c>
      <c r="G285">
        <f>IF(F285&lt;'Tiers&amp;Savings'!$C$4,2,IF(F285&lt;'Tiers&amp;Savings'!$C$5,3,IF(F285&lt;'Tiers&amp;Savings'!$C$6,4,IF(F285&lt;'Tiers&amp;Savings'!$C$7,5,IF(F285&lt;'Tiers&amp;Savings'!$C$8,6,IF(F285&lt;'Tiers&amp;Savings'!$C$9,7,IF(F285&lt;'Tiers&amp;Savings'!$C$10,8,IF(F285&gt;'Tiers&amp;Savings'!$B$11,9,"ERROR"))))))))</f>
        <v>8</v>
      </c>
      <c r="H285" s="40">
        <f>VLOOKUP(G285,constd,5,FALSE)</f>
        <v>0.32</v>
      </c>
      <c r="I285" s="1">
        <f>B285*H285</f>
        <v>670130925.26198733</v>
      </c>
    </row>
    <row r="286" spans="1:9" x14ac:dyDescent="0.25">
      <c r="A286" s="4" t="s">
        <v>366</v>
      </c>
      <c r="B286" s="17">
        <v>1766766437.194</v>
      </c>
      <c r="C286" s="18">
        <v>1514883284.1230001</v>
      </c>
      <c r="D286" s="19">
        <v>251883153.07099986</v>
      </c>
      <c r="E286" s="20">
        <f>1-(C286/B286)</f>
        <v>0.14256731833271852</v>
      </c>
      <c r="F286" s="71">
        <v>179.16945292939411</v>
      </c>
      <c r="G286">
        <f>IF(F286&lt;'Tiers&amp;Savings'!$C$4,2,IF(F286&lt;'Tiers&amp;Savings'!$C$5,3,IF(F286&lt;'Tiers&amp;Savings'!$C$6,4,IF(F286&lt;'Tiers&amp;Savings'!$C$7,5,IF(F286&lt;'Tiers&amp;Savings'!$C$8,6,IF(F286&lt;'Tiers&amp;Savings'!$C$9,7,IF(F286&lt;'Tiers&amp;Savings'!$C$10,8,IF(F286&gt;'Tiers&amp;Savings'!$B$11,9,"ERROR"))))))))</f>
        <v>8</v>
      </c>
      <c r="H286" s="40">
        <f>VLOOKUP(G286,constd,5,FALSE)</f>
        <v>0.32</v>
      </c>
      <c r="I286" s="1">
        <f>B286*H286</f>
        <v>565365259.90208006</v>
      </c>
    </row>
    <row r="287" spans="1:9" x14ac:dyDescent="0.25">
      <c r="A287" s="4" t="s">
        <v>137</v>
      </c>
      <c r="B287" s="17">
        <v>2072832165.54656</v>
      </c>
      <c r="C287" s="18">
        <v>1979439888.05409</v>
      </c>
      <c r="D287" s="19">
        <v>93392277.492470026</v>
      </c>
      <c r="E287" s="20">
        <f>1-(C287/B287)</f>
        <v>4.5055397655817675E-2</v>
      </c>
      <c r="F287" s="71">
        <v>179.39049949163226</v>
      </c>
      <c r="G287">
        <f>IF(F287&lt;'Tiers&amp;Savings'!$C$4,2,IF(F287&lt;'Tiers&amp;Savings'!$C$5,3,IF(F287&lt;'Tiers&amp;Savings'!$C$6,4,IF(F287&lt;'Tiers&amp;Savings'!$C$7,5,IF(F287&lt;'Tiers&amp;Savings'!$C$8,6,IF(F287&lt;'Tiers&amp;Savings'!$C$9,7,IF(F287&lt;'Tiers&amp;Savings'!$C$10,8,IF(F287&gt;'Tiers&amp;Savings'!$B$11,9,"ERROR"))))))))</f>
        <v>8</v>
      </c>
      <c r="H287" s="40">
        <f>VLOOKUP(G287,constd,5,FALSE)</f>
        <v>0.32</v>
      </c>
      <c r="I287" s="1">
        <f>B287*H287</f>
        <v>663306292.97489917</v>
      </c>
    </row>
    <row r="288" spans="1:9" x14ac:dyDescent="0.25">
      <c r="A288" s="4" t="s">
        <v>245</v>
      </c>
      <c r="B288" s="17">
        <v>2219758573.9808602</v>
      </c>
      <c r="C288" s="18">
        <v>2058002667.10379</v>
      </c>
      <c r="D288" s="19">
        <v>161755906.87707019</v>
      </c>
      <c r="E288" s="20">
        <f>1-(C288/B288)</f>
        <v>7.2870945864613179E-2</v>
      </c>
      <c r="F288" s="71">
        <v>179.42110529747538</v>
      </c>
      <c r="G288">
        <f>IF(F288&lt;'Tiers&amp;Savings'!$C$4,2,IF(F288&lt;'Tiers&amp;Savings'!$C$5,3,IF(F288&lt;'Tiers&amp;Savings'!$C$6,4,IF(F288&lt;'Tiers&amp;Savings'!$C$7,5,IF(F288&lt;'Tiers&amp;Savings'!$C$8,6,IF(F288&lt;'Tiers&amp;Savings'!$C$9,7,IF(F288&lt;'Tiers&amp;Savings'!$C$10,8,IF(F288&gt;'Tiers&amp;Savings'!$B$11,9,"ERROR"))))))))</f>
        <v>8</v>
      </c>
      <c r="H288" s="40">
        <f>VLOOKUP(G288,constd,5,FALSE)</f>
        <v>0.32</v>
      </c>
      <c r="I288" s="1">
        <f>B288*H288</f>
        <v>710322743.67387533</v>
      </c>
    </row>
    <row r="289" spans="1:9" x14ac:dyDescent="0.25">
      <c r="A289" s="4" t="s">
        <v>104</v>
      </c>
      <c r="B289" s="17">
        <v>1842390000</v>
      </c>
      <c r="C289" s="18">
        <v>1088690000</v>
      </c>
      <c r="D289" s="19">
        <v>753700000</v>
      </c>
      <c r="E289" s="20">
        <f>1-(C289/B289)</f>
        <v>0.40908819522468098</v>
      </c>
      <c r="F289" s="71">
        <v>179.52799485601133</v>
      </c>
      <c r="G289">
        <f>IF(F289&lt;'Tiers&amp;Savings'!$C$4,2,IF(F289&lt;'Tiers&amp;Savings'!$C$5,3,IF(F289&lt;'Tiers&amp;Savings'!$C$6,4,IF(F289&lt;'Tiers&amp;Savings'!$C$7,5,IF(F289&lt;'Tiers&amp;Savings'!$C$8,6,IF(F289&lt;'Tiers&amp;Savings'!$C$9,7,IF(F289&lt;'Tiers&amp;Savings'!$C$10,8,IF(F289&gt;'Tiers&amp;Savings'!$B$11,9,"ERROR"))))))))</f>
        <v>8</v>
      </c>
      <c r="H289" s="40">
        <f>VLOOKUP(G289,constd,5,FALSE)</f>
        <v>0.32</v>
      </c>
      <c r="I289" s="1">
        <f>B289*H289</f>
        <v>589564800</v>
      </c>
    </row>
    <row r="290" spans="1:9" x14ac:dyDescent="0.25">
      <c r="A290" s="4" t="s">
        <v>383</v>
      </c>
      <c r="B290" s="17">
        <v>12916078334.7861</v>
      </c>
      <c r="C290" s="18">
        <v>12778430871.587051</v>
      </c>
      <c r="D290" s="19">
        <v>137647463.199049</v>
      </c>
      <c r="E290" s="20">
        <f>1-(C290/B290)</f>
        <v>1.0657063206897077E-2</v>
      </c>
      <c r="F290" s="71">
        <v>179.98869072834725</v>
      </c>
      <c r="G290">
        <f>IF(F290&lt;'Tiers&amp;Savings'!$C$4,2,IF(F290&lt;'Tiers&amp;Savings'!$C$5,3,IF(F290&lt;'Tiers&amp;Savings'!$C$6,4,IF(F290&lt;'Tiers&amp;Savings'!$C$7,5,IF(F290&lt;'Tiers&amp;Savings'!$C$8,6,IF(F290&lt;'Tiers&amp;Savings'!$C$9,7,IF(F290&lt;'Tiers&amp;Savings'!$C$10,8,IF(F290&gt;'Tiers&amp;Savings'!$B$11,9,"ERROR"))))))))</f>
        <v>8</v>
      </c>
      <c r="H290" s="40">
        <f>VLOOKUP(G290,constd,5,FALSE)</f>
        <v>0.32</v>
      </c>
      <c r="I290" s="1">
        <f>B290*H290</f>
        <v>4133145067.1315522</v>
      </c>
    </row>
    <row r="291" spans="1:9" x14ac:dyDescent="0.25">
      <c r="A291" s="4" t="s">
        <v>109</v>
      </c>
      <c r="B291" s="17">
        <v>1468843000</v>
      </c>
      <c r="C291" s="18">
        <v>1200100000</v>
      </c>
      <c r="D291" s="19">
        <v>268743000</v>
      </c>
      <c r="E291" s="20">
        <f>1-(C291/B291)</f>
        <v>0.18296237242509916</v>
      </c>
      <c r="F291" s="71">
        <v>180.10270455323521</v>
      </c>
      <c r="G291">
        <f>IF(F291&lt;'Tiers&amp;Savings'!$C$4,2,IF(F291&lt;'Tiers&amp;Savings'!$C$5,3,IF(F291&lt;'Tiers&amp;Savings'!$C$6,4,IF(F291&lt;'Tiers&amp;Savings'!$C$7,5,IF(F291&lt;'Tiers&amp;Savings'!$C$8,6,IF(F291&lt;'Tiers&amp;Savings'!$C$9,7,IF(F291&lt;'Tiers&amp;Savings'!$C$10,8,IF(F291&gt;'Tiers&amp;Savings'!$B$11,9,"ERROR"))))))))</f>
        <v>8</v>
      </c>
      <c r="H291" s="40">
        <f>VLOOKUP(G291,constd,5,FALSE)</f>
        <v>0.32</v>
      </c>
      <c r="I291" s="1">
        <f>B291*H291</f>
        <v>470029760</v>
      </c>
    </row>
    <row r="292" spans="1:9" x14ac:dyDescent="0.25">
      <c r="A292" s="4" t="s">
        <v>301</v>
      </c>
      <c r="B292" s="17">
        <v>635139825.96559012</v>
      </c>
      <c r="C292" s="18">
        <v>675206517.42951</v>
      </c>
      <c r="D292" s="19">
        <v>-40066691.463919878</v>
      </c>
      <c r="E292" s="20">
        <f>1-(C292/B292)</f>
        <v>-6.3083261080357111E-2</v>
      </c>
      <c r="F292" s="71">
        <v>181.55585146746665</v>
      </c>
      <c r="G292">
        <f>IF(F292&lt;'Tiers&amp;Savings'!$C$4,2,IF(F292&lt;'Tiers&amp;Savings'!$C$5,3,IF(F292&lt;'Tiers&amp;Savings'!$C$6,4,IF(F292&lt;'Tiers&amp;Savings'!$C$7,5,IF(F292&lt;'Tiers&amp;Savings'!$C$8,6,IF(F292&lt;'Tiers&amp;Savings'!$C$9,7,IF(F292&lt;'Tiers&amp;Savings'!$C$10,8,IF(F292&gt;'Tiers&amp;Savings'!$B$11,9,"ERROR"))))))))</f>
        <v>8</v>
      </c>
      <c r="H292" s="40">
        <f>VLOOKUP(G292,constd,5,FALSE)</f>
        <v>0.32</v>
      </c>
      <c r="I292" s="1">
        <f>B292*H292</f>
        <v>203244744.30898884</v>
      </c>
    </row>
    <row r="293" spans="1:9" x14ac:dyDescent="0.25">
      <c r="A293" s="4" t="s">
        <v>412</v>
      </c>
      <c r="B293" s="17">
        <v>3123277400</v>
      </c>
      <c r="C293" s="18">
        <v>2849237200</v>
      </c>
      <c r="D293" s="19">
        <v>274040200</v>
      </c>
      <c r="E293" s="20">
        <f>1-(C293/B293)</f>
        <v>8.7741229773570573E-2</v>
      </c>
      <c r="F293" s="71">
        <v>182.02193957505739</v>
      </c>
      <c r="G293">
        <f>IF(F293&lt;'Tiers&amp;Savings'!$C$4,2,IF(F293&lt;'Tiers&amp;Savings'!$C$5,3,IF(F293&lt;'Tiers&amp;Savings'!$C$6,4,IF(F293&lt;'Tiers&amp;Savings'!$C$7,5,IF(F293&lt;'Tiers&amp;Savings'!$C$8,6,IF(F293&lt;'Tiers&amp;Savings'!$C$9,7,IF(F293&lt;'Tiers&amp;Savings'!$C$10,8,IF(F293&gt;'Tiers&amp;Savings'!$B$11,9,"ERROR"))))))))</f>
        <v>8</v>
      </c>
      <c r="H293" s="40">
        <f>VLOOKUP(G293,constd,5,FALSE)</f>
        <v>0.32</v>
      </c>
      <c r="I293" s="1">
        <f>B293*H293</f>
        <v>999448768</v>
      </c>
    </row>
    <row r="294" spans="1:9" x14ac:dyDescent="0.25">
      <c r="A294" s="4" t="s">
        <v>176</v>
      </c>
      <c r="B294" s="17">
        <v>9991675171.0210018</v>
      </c>
      <c r="C294" s="18">
        <v>8451666394.7060013</v>
      </c>
      <c r="D294" s="19">
        <v>1540008776.3150005</v>
      </c>
      <c r="E294" s="20">
        <f>1-(C294/B294)</f>
        <v>0.1541291875441978</v>
      </c>
      <c r="F294" s="71">
        <v>184.34751217136048</v>
      </c>
      <c r="G294">
        <f>IF(F294&lt;'Tiers&amp;Savings'!$C$4,2,IF(F294&lt;'Tiers&amp;Savings'!$C$5,3,IF(F294&lt;'Tiers&amp;Savings'!$C$6,4,IF(F294&lt;'Tiers&amp;Savings'!$C$7,5,IF(F294&lt;'Tiers&amp;Savings'!$C$8,6,IF(F294&lt;'Tiers&amp;Savings'!$C$9,7,IF(F294&lt;'Tiers&amp;Savings'!$C$10,8,IF(F294&gt;'Tiers&amp;Savings'!$B$11,9,"ERROR"))))))))</f>
        <v>8</v>
      </c>
      <c r="H294" s="40">
        <f>VLOOKUP(G294,constd,5,FALSE)</f>
        <v>0.32</v>
      </c>
      <c r="I294" s="1">
        <f>B294*H294</f>
        <v>3197336054.7267208</v>
      </c>
    </row>
    <row r="295" spans="1:9" x14ac:dyDescent="0.25">
      <c r="A295" s="4" t="s">
        <v>316</v>
      </c>
      <c r="B295" s="17">
        <v>4397006570.7953005</v>
      </c>
      <c r="C295" s="18">
        <v>3988454051.6227002</v>
      </c>
      <c r="D295" s="19">
        <v>408552519.17260027</v>
      </c>
      <c r="E295" s="20">
        <f>1-(C295/B295)</f>
        <v>9.2916058367114029E-2</v>
      </c>
      <c r="F295" s="71">
        <v>184.57995938255607</v>
      </c>
      <c r="G295">
        <f>IF(F295&lt;'Tiers&amp;Savings'!$C$4,2,IF(F295&lt;'Tiers&amp;Savings'!$C$5,3,IF(F295&lt;'Tiers&amp;Savings'!$C$6,4,IF(F295&lt;'Tiers&amp;Savings'!$C$7,5,IF(F295&lt;'Tiers&amp;Savings'!$C$8,6,IF(F295&lt;'Tiers&amp;Savings'!$C$9,7,IF(F295&lt;'Tiers&amp;Savings'!$C$10,8,IF(F295&gt;'Tiers&amp;Savings'!$B$11,9,"ERROR"))))))))</f>
        <v>8</v>
      </c>
      <c r="H295" s="40">
        <f>VLOOKUP(G295,constd,5,FALSE)</f>
        <v>0.32</v>
      </c>
      <c r="I295" s="1">
        <f>B295*H295</f>
        <v>1407042102.6544962</v>
      </c>
    </row>
    <row r="296" spans="1:9" x14ac:dyDescent="0.25">
      <c r="A296" s="4" t="s">
        <v>130</v>
      </c>
      <c r="B296" s="17">
        <v>806370000</v>
      </c>
      <c r="C296" s="18">
        <v>811680000</v>
      </c>
      <c r="D296" s="19">
        <v>-5310000</v>
      </c>
      <c r="E296" s="20">
        <f>1-(C296/B296)</f>
        <v>-6.5850664087205857E-3</v>
      </c>
      <c r="F296" s="71">
        <v>186.129071276198</v>
      </c>
      <c r="G296">
        <f>IF(F296&lt;'Tiers&amp;Savings'!$C$4,2,IF(F296&lt;'Tiers&amp;Savings'!$C$5,3,IF(F296&lt;'Tiers&amp;Savings'!$C$6,4,IF(F296&lt;'Tiers&amp;Savings'!$C$7,5,IF(F296&lt;'Tiers&amp;Savings'!$C$8,6,IF(F296&lt;'Tiers&amp;Savings'!$C$9,7,IF(F296&lt;'Tiers&amp;Savings'!$C$10,8,IF(F296&gt;'Tiers&amp;Savings'!$B$11,9,"ERROR"))))))))</f>
        <v>8</v>
      </c>
      <c r="H296" s="40">
        <f>VLOOKUP(G296,constd,5,FALSE)</f>
        <v>0.32</v>
      </c>
      <c r="I296" s="1">
        <f>B296*H296</f>
        <v>258038400</v>
      </c>
    </row>
    <row r="297" spans="1:9" x14ac:dyDescent="0.25">
      <c r="A297" s="4" t="s">
        <v>50</v>
      </c>
      <c r="B297" s="17">
        <v>593290000</v>
      </c>
      <c r="C297" s="18">
        <v>519800000</v>
      </c>
      <c r="D297" s="19">
        <v>73490000</v>
      </c>
      <c r="E297" s="20">
        <f>1-(C297/B297)</f>
        <v>0.1238685971447353</v>
      </c>
      <c r="F297" s="71">
        <v>186.4481634263914</v>
      </c>
      <c r="G297">
        <f>IF(F297&lt;'Tiers&amp;Savings'!$C$4,2,IF(F297&lt;'Tiers&amp;Savings'!$C$5,3,IF(F297&lt;'Tiers&amp;Savings'!$C$6,4,IF(F297&lt;'Tiers&amp;Savings'!$C$7,5,IF(F297&lt;'Tiers&amp;Savings'!$C$8,6,IF(F297&lt;'Tiers&amp;Savings'!$C$9,7,IF(F297&lt;'Tiers&amp;Savings'!$C$10,8,IF(F297&gt;'Tiers&amp;Savings'!$B$11,9,"ERROR"))))))))</f>
        <v>8</v>
      </c>
      <c r="H297" s="40">
        <f>VLOOKUP(G297,constd,5,FALSE)</f>
        <v>0.32</v>
      </c>
      <c r="I297" s="1">
        <f>B297*H297</f>
        <v>189852800</v>
      </c>
    </row>
    <row r="298" spans="1:9" x14ac:dyDescent="0.25">
      <c r="A298" s="4" t="s">
        <v>82</v>
      </c>
      <c r="B298" s="17">
        <v>5291175471.6260004</v>
      </c>
      <c r="C298" s="18">
        <v>5010063445.5531006</v>
      </c>
      <c r="D298" s="19">
        <v>281112026.07289982</v>
      </c>
      <c r="E298" s="20">
        <f>1-(C298/B298)</f>
        <v>5.3128464096563577E-2</v>
      </c>
      <c r="F298" s="71">
        <v>187.15099481326811</v>
      </c>
      <c r="G298">
        <f>IF(F298&lt;'Tiers&amp;Savings'!$C$4,2,IF(F298&lt;'Tiers&amp;Savings'!$C$5,3,IF(F298&lt;'Tiers&amp;Savings'!$C$6,4,IF(F298&lt;'Tiers&amp;Savings'!$C$7,5,IF(F298&lt;'Tiers&amp;Savings'!$C$8,6,IF(F298&lt;'Tiers&amp;Savings'!$C$9,7,IF(F298&lt;'Tiers&amp;Savings'!$C$10,8,IF(F298&gt;'Tiers&amp;Savings'!$B$11,9,"ERROR"))))))))</f>
        <v>8</v>
      </c>
      <c r="H298" s="40">
        <f>VLOOKUP(G298,constd,5,FALSE)</f>
        <v>0.32</v>
      </c>
      <c r="I298" s="1">
        <f>B298*H298</f>
        <v>1693176150.9203203</v>
      </c>
    </row>
    <row r="299" spans="1:9" x14ac:dyDescent="0.25">
      <c r="A299" s="4" t="s">
        <v>116</v>
      </c>
      <c r="B299" s="17">
        <v>4215490000</v>
      </c>
      <c r="C299" s="18">
        <v>3629080000</v>
      </c>
      <c r="D299" s="19">
        <v>586410000</v>
      </c>
      <c r="E299" s="20">
        <f>1-(C299/B299)</f>
        <v>0.13910838360427846</v>
      </c>
      <c r="F299" s="71">
        <v>188.20383145024195</v>
      </c>
      <c r="G299">
        <f>IF(F299&lt;'Tiers&amp;Savings'!$C$4,2,IF(F299&lt;'Tiers&amp;Savings'!$C$5,3,IF(F299&lt;'Tiers&amp;Savings'!$C$6,4,IF(F299&lt;'Tiers&amp;Savings'!$C$7,5,IF(F299&lt;'Tiers&amp;Savings'!$C$8,6,IF(F299&lt;'Tiers&amp;Savings'!$C$9,7,IF(F299&lt;'Tiers&amp;Savings'!$C$10,8,IF(F299&gt;'Tiers&amp;Savings'!$B$11,9,"ERROR"))))))))</f>
        <v>8</v>
      </c>
      <c r="H299" s="40">
        <f>VLOOKUP(G299,constd,5,FALSE)</f>
        <v>0.32</v>
      </c>
      <c r="I299" s="1">
        <f>B299*H299</f>
        <v>1348956800</v>
      </c>
    </row>
    <row r="300" spans="1:9" x14ac:dyDescent="0.25">
      <c r="A300" s="4" t="s">
        <v>194</v>
      </c>
      <c r="B300" s="17">
        <v>1492399535.6600001</v>
      </c>
      <c r="C300" s="18">
        <v>1239212976.881</v>
      </c>
      <c r="D300" s="19">
        <v>253186558.77900004</v>
      </c>
      <c r="E300" s="20">
        <f>1-(C300/B300)</f>
        <v>0.16965065502183407</v>
      </c>
      <c r="F300" s="71">
        <v>189.21248496857993</v>
      </c>
      <c r="G300">
        <f>IF(F300&lt;'Tiers&amp;Savings'!$C$4,2,IF(F300&lt;'Tiers&amp;Savings'!$C$5,3,IF(F300&lt;'Tiers&amp;Savings'!$C$6,4,IF(F300&lt;'Tiers&amp;Savings'!$C$7,5,IF(F300&lt;'Tiers&amp;Savings'!$C$8,6,IF(F300&lt;'Tiers&amp;Savings'!$C$9,7,IF(F300&lt;'Tiers&amp;Savings'!$C$10,8,IF(F300&gt;'Tiers&amp;Savings'!$B$11,9,"ERROR"))))))))</f>
        <v>8</v>
      </c>
      <c r="H300" s="40">
        <f>VLOOKUP(G300,constd,5,FALSE)</f>
        <v>0.32</v>
      </c>
      <c r="I300" s="1">
        <f>B300*H300</f>
        <v>477567851.41120005</v>
      </c>
    </row>
    <row r="301" spans="1:9" x14ac:dyDescent="0.25">
      <c r="A301" s="4" t="s">
        <v>153</v>
      </c>
      <c r="B301" s="17">
        <v>5887379310.579361</v>
      </c>
      <c r="C301" s="18">
        <v>5683989366.8745003</v>
      </c>
      <c r="D301" s="19">
        <v>203389943.70486069</v>
      </c>
      <c r="E301" s="20">
        <f>1-(C301/B301)</f>
        <v>3.4546770808427052E-2</v>
      </c>
      <c r="F301" s="71">
        <v>189.23745730932163</v>
      </c>
      <c r="G301">
        <f>IF(F301&lt;'Tiers&amp;Savings'!$C$4,2,IF(F301&lt;'Tiers&amp;Savings'!$C$5,3,IF(F301&lt;'Tiers&amp;Savings'!$C$6,4,IF(F301&lt;'Tiers&amp;Savings'!$C$7,5,IF(F301&lt;'Tiers&amp;Savings'!$C$8,6,IF(F301&lt;'Tiers&amp;Savings'!$C$9,7,IF(F301&lt;'Tiers&amp;Savings'!$C$10,8,IF(F301&gt;'Tiers&amp;Savings'!$B$11,9,"ERROR"))))))))</f>
        <v>8</v>
      </c>
      <c r="H301" s="40">
        <f>VLOOKUP(G301,constd,5,FALSE)</f>
        <v>0.32</v>
      </c>
      <c r="I301" s="1">
        <f>B301*H301</f>
        <v>1883961379.3853955</v>
      </c>
    </row>
    <row r="302" spans="1:9" x14ac:dyDescent="0.25">
      <c r="A302" s="4" t="s">
        <v>159</v>
      </c>
      <c r="B302" s="17">
        <v>860786846</v>
      </c>
      <c r="C302" s="18">
        <v>737503990</v>
      </c>
      <c r="D302" s="19">
        <v>123282856</v>
      </c>
      <c r="E302" s="20">
        <f>1-(C302/B302)</f>
        <v>0.14322111980786467</v>
      </c>
      <c r="F302" s="71">
        <v>191.1858628490844</v>
      </c>
      <c r="G302">
        <f>IF(F302&lt;'Tiers&amp;Savings'!$C$4,2,IF(F302&lt;'Tiers&amp;Savings'!$C$5,3,IF(F302&lt;'Tiers&amp;Savings'!$C$6,4,IF(F302&lt;'Tiers&amp;Savings'!$C$7,5,IF(F302&lt;'Tiers&amp;Savings'!$C$8,6,IF(F302&lt;'Tiers&amp;Savings'!$C$9,7,IF(F302&lt;'Tiers&amp;Savings'!$C$10,8,IF(F302&gt;'Tiers&amp;Savings'!$B$11,9,"ERROR"))))))))</f>
        <v>8</v>
      </c>
      <c r="H302" s="40">
        <f>VLOOKUP(G302,constd,5,FALSE)</f>
        <v>0.32</v>
      </c>
      <c r="I302" s="1">
        <f>B302*H302</f>
        <v>275451790.72000003</v>
      </c>
    </row>
    <row r="303" spans="1:9" x14ac:dyDescent="0.25">
      <c r="A303" s="4" t="s">
        <v>192</v>
      </c>
      <c r="B303" s="17">
        <v>8033215229.8310003</v>
      </c>
      <c r="C303" s="18">
        <v>7144292536.9750004</v>
      </c>
      <c r="D303" s="19">
        <v>888922692.85599995</v>
      </c>
      <c r="E303" s="20">
        <f>1-(C303/B303)</f>
        <v>0.11065590394678126</v>
      </c>
      <c r="F303" s="71">
        <v>191.74022406296848</v>
      </c>
      <c r="G303">
        <f>IF(F303&lt;'Tiers&amp;Savings'!$C$4,2,IF(F303&lt;'Tiers&amp;Savings'!$C$5,3,IF(F303&lt;'Tiers&amp;Savings'!$C$6,4,IF(F303&lt;'Tiers&amp;Savings'!$C$7,5,IF(F303&lt;'Tiers&amp;Savings'!$C$8,6,IF(F303&lt;'Tiers&amp;Savings'!$C$9,7,IF(F303&lt;'Tiers&amp;Savings'!$C$10,8,IF(F303&gt;'Tiers&amp;Savings'!$B$11,9,"ERROR"))))))))</f>
        <v>8</v>
      </c>
      <c r="H303" s="40">
        <f>VLOOKUP(G303,constd,5,FALSE)</f>
        <v>0.32</v>
      </c>
      <c r="I303" s="1">
        <f>B303*H303</f>
        <v>2570628873.5459204</v>
      </c>
    </row>
    <row r="304" spans="1:9" x14ac:dyDescent="0.25">
      <c r="A304" s="4" t="s">
        <v>228</v>
      </c>
      <c r="B304" s="17">
        <v>1116063947.0748901</v>
      </c>
      <c r="C304" s="18">
        <v>1045970046.61292</v>
      </c>
      <c r="D304" s="19">
        <v>70093900.461970091</v>
      </c>
      <c r="E304" s="20">
        <f>1-(C304/B304)</f>
        <v>6.2804555819297225E-2</v>
      </c>
      <c r="F304" s="71">
        <v>192.76572870466666</v>
      </c>
      <c r="G304">
        <f>IF(F304&lt;'Tiers&amp;Savings'!$C$4,2,IF(F304&lt;'Tiers&amp;Savings'!$C$5,3,IF(F304&lt;'Tiers&amp;Savings'!$C$6,4,IF(F304&lt;'Tiers&amp;Savings'!$C$7,5,IF(F304&lt;'Tiers&amp;Savings'!$C$8,6,IF(F304&lt;'Tiers&amp;Savings'!$C$9,7,IF(F304&lt;'Tiers&amp;Savings'!$C$10,8,IF(F304&gt;'Tiers&amp;Savings'!$B$11,9,"ERROR"))))))))</f>
        <v>8</v>
      </c>
      <c r="H304" s="40">
        <f>VLOOKUP(G304,constd,5,FALSE)</f>
        <v>0.32</v>
      </c>
      <c r="I304" s="1">
        <f>B304*H304</f>
        <v>357140463.06396484</v>
      </c>
    </row>
    <row r="305" spans="1:9" x14ac:dyDescent="0.25">
      <c r="A305" s="4" t="s">
        <v>12</v>
      </c>
      <c r="B305" s="17">
        <v>5571505100</v>
      </c>
      <c r="C305" s="18">
        <v>4909059441</v>
      </c>
      <c r="D305" s="19">
        <v>662445659</v>
      </c>
      <c r="E305" s="20">
        <f>1-(C305/B305)</f>
        <v>0.11889886971475627</v>
      </c>
      <c r="F305" s="71">
        <v>193.93597129256523</v>
      </c>
      <c r="G305">
        <f>IF(F305&lt;'Tiers&amp;Savings'!$C$4,2,IF(F305&lt;'Tiers&amp;Savings'!$C$5,3,IF(F305&lt;'Tiers&amp;Savings'!$C$6,4,IF(F305&lt;'Tiers&amp;Savings'!$C$7,5,IF(F305&lt;'Tiers&amp;Savings'!$C$8,6,IF(F305&lt;'Tiers&amp;Savings'!$C$9,7,IF(F305&lt;'Tiers&amp;Savings'!$C$10,8,IF(F305&gt;'Tiers&amp;Savings'!$B$11,9,"ERROR"))))))))</f>
        <v>8</v>
      </c>
      <c r="H305" s="40">
        <f>VLOOKUP(G305,constd,5,FALSE)</f>
        <v>0.32</v>
      </c>
      <c r="I305" s="1">
        <f>B305*H305</f>
        <v>1782881632</v>
      </c>
    </row>
    <row r="306" spans="1:9" x14ac:dyDescent="0.25">
      <c r="A306" s="4" t="s">
        <v>124</v>
      </c>
      <c r="B306" s="17">
        <v>8699410000</v>
      </c>
      <c r="C306" s="18">
        <v>8297070000</v>
      </c>
      <c r="D306" s="19">
        <v>402340000</v>
      </c>
      <c r="E306" s="20">
        <f>1-(C306/B306)</f>
        <v>4.6249113445624435E-2</v>
      </c>
      <c r="F306" s="71">
        <v>194.33640269536542</v>
      </c>
      <c r="G306">
        <f>IF(F306&lt;'Tiers&amp;Savings'!$C$4,2,IF(F306&lt;'Tiers&amp;Savings'!$C$5,3,IF(F306&lt;'Tiers&amp;Savings'!$C$6,4,IF(F306&lt;'Tiers&amp;Savings'!$C$7,5,IF(F306&lt;'Tiers&amp;Savings'!$C$8,6,IF(F306&lt;'Tiers&amp;Savings'!$C$9,7,IF(F306&lt;'Tiers&amp;Savings'!$C$10,8,IF(F306&gt;'Tiers&amp;Savings'!$B$11,9,"ERROR"))))))))</f>
        <v>8</v>
      </c>
      <c r="H306" s="40">
        <f>VLOOKUP(G306,constd,5,FALSE)</f>
        <v>0.32</v>
      </c>
      <c r="I306" s="1">
        <f>B306*H306</f>
        <v>2783811200</v>
      </c>
    </row>
    <row r="307" spans="1:9" x14ac:dyDescent="0.25">
      <c r="A307" s="4" t="s">
        <v>164</v>
      </c>
      <c r="B307" s="17">
        <v>764121596.31500006</v>
      </c>
      <c r="C307" s="18">
        <v>767705962.01199996</v>
      </c>
      <c r="D307" s="19">
        <v>-3584365.6969999075</v>
      </c>
      <c r="E307" s="20">
        <f>1-(C307/B307)</f>
        <v>-4.6908315565030723E-3</v>
      </c>
      <c r="F307" s="71">
        <v>194.94661190891591</v>
      </c>
      <c r="G307">
        <f>IF(F307&lt;'Tiers&amp;Savings'!$C$4,2,IF(F307&lt;'Tiers&amp;Savings'!$C$5,3,IF(F307&lt;'Tiers&amp;Savings'!$C$6,4,IF(F307&lt;'Tiers&amp;Savings'!$C$7,5,IF(F307&lt;'Tiers&amp;Savings'!$C$8,6,IF(F307&lt;'Tiers&amp;Savings'!$C$9,7,IF(F307&lt;'Tiers&amp;Savings'!$C$10,8,IF(F307&gt;'Tiers&amp;Savings'!$B$11,9,"ERROR"))))))))</f>
        <v>8</v>
      </c>
      <c r="H307" s="40">
        <f>VLOOKUP(G307,constd,5,FALSE)</f>
        <v>0.32</v>
      </c>
      <c r="I307" s="1">
        <f>B307*H307</f>
        <v>244518910.82080004</v>
      </c>
    </row>
    <row r="308" spans="1:9" x14ac:dyDescent="0.25">
      <c r="A308" s="4" t="s">
        <v>255</v>
      </c>
      <c r="B308" s="17">
        <v>687285829.82840002</v>
      </c>
      <c r="C308" s="18">
        <v>597937368.54499996</v>
      </c>
      <c r="D308" s="19">
        <v>89348461.283400059</v>
      </c>
      <c r="E308" s="20">
        <f>1-(C308/B308)</f>
        <v>0.1300018964536318</v>
      </c>
      <c r="F308" s="71">
        <v>195.59504942979331</v>
      </c>
      <c r="G308">
        <f>IF(F308&lt;'Tiers&amp;Savings'!$C$4,2,IF(F308&lt;'Tiers&amp;Savings'!$C$5,3,IF(F308&lt;'Tiers&amp;Savings'!$C$6,4,IF(F308&lt;'Tiers&amp;Savings'!$C$7,5,IF(F308&lt;'Tiers&amp;Savings'!$C$8,6,IF(F308&lt;'Tiers&amp;Savings'!$C$9,7,IF(F308&lt;'Tiers&amp;Savings'!$C$10,8,IF(F308&gt;'Tiers&amp;Savings'!$B$11,9,"ERROR"))))))))</f>
        <v>8</v>
      </c>
      <c r="H308" s="40">
        <f>VLOOKUP(G308,constd,5,FALSE)</f>
        <v>0.32</v>
      </c>
      <c r="I308" s="1">
        <f>B308*H308</f>
        <v>219931465.54508802</v>
      </c>
    </row>
    <row r="309" spans="1:9" x14ac:dyDescent="0.25">
      <c r="A309" s="4" t="s">
        <v>353</v>
      </c>
      <c r="B309" s="17">
        <v>993121000</v>
      </c>
      <c r="C309" s="18">
        <v>914688000</v>
      </c>
      <c r="D309" s="19">
        <v>78433000</v>
      </c>
      <c r="E309" s="20">
        <f>1-(C309/B309)</f>
        <v>7.8976277815089979E-2</v>
      </c>
      <c r="F309" s="71">
        <v>197.44692989754438</v>
      </c>
      <c r="G309">
        <f>IF(F309&lt;'Tiers&amp;Savings'!$C$4,2,IF(F309&lt;'Tiers&amp;Savings'!$C$5,3,IF(F309&lt;'Tiers&amp;Savings'!$C$6,4,IF(F309&lt;'Tiers&amp;Savings'!$C$7,5,IF(F309&lt;'Tiers&amp;Savings'!$C$8,6,IF(F309&lt;'Tiers&amp;Savings'!$C$9,7,IF(F309&lt;'Tiers&amp;Savings'!$C$10,8,IF(F309&gt;'Tiers&amp;Savings'!$B$11,9,"ERROR"))))))))</f>
        <v>8</v>
      </c>
      <c r="H309" s="40">
        <f>VLOOKUP(G309,constd,5,FALSE)</f>
        <v>0.32</v>
      </c>
      <c r="I309" s="1">
        <f>B309*H309</f>
        <v>317798720</v>
      </c>
    </row>
    <row r="310" spans="1:9" x14ac:dyDescent="0.25">
      <c r="A310" s="4" t="s">
        <v>160</v>
      </c>
      <c r="B310" s="17">
        <v>18863864960.457001</v>
      </c>
      <c r="C310" s="18">
        <v>16841305153.068001</v>
      </c>
      <c r="D310" s="19">
        <v>2022559807.3889999</v>
      </c>
      <c r="E310" s="20">
        <f>1-(C310/B310)</f>
        <v>0.10721873866404108</v>
      </c>
      <c r="F310" s="71">
        <v>197.61711152669614</v>
      </c>
      <c r="G310">
        <f>IF(F310&lt;'Tiers&amp;Savings'!$C$4,2,IF(F310&lt;'Tiers&amp;Savings'!$C$5,3,IF(F310&lt;'Tiers&amp;Savings'!$C$6,4,IF(F310&lt;'Tiers&amp;Savings'!$C$7,5,IF(F310&lt;'Tiers&amp;Savings'!$C$8,6,IF(F310&lt;'Tiers&amp;Savings'!$C$9,7,IF(F310&lt;'Tiers&amp;Savings'!$C$10,8,IF(F310&gt;'Tiers&amp;Savings'!$B$11,9,"ERROR"))))))))</f>
        <v>8</v>
      </c>
      <c r="H310" s="40">
        <f>VLOOKUP(G310,constd,5,FALSE)</f>
        <v>0.32</v>
      </c>
      <c r="I310" s="1">
        <f>B310*H310</f>
        <v>6036436787.34624</v>
      </c>
    </row>
    <row r="311" spans="1:9" x14ac:dyDescent="0.25">
      <c r="A311" s="4" t="s">
        <v>308</v>
      </c>
      <c r="B311" s="17">
        <v>1967044000</v>
      </c>
      <c r="C311" s="18">
        <v>1783354000</v>
      </c>
      <c r="D311" s="19">
        <v>183690000</v>
      </c>
      <c r="E311" s="20">
        <f>1-(C311/B311)</f>
        <v>9.3383777892106168E-2</v>
      </c>
      <c r="F311" s="71">
        <v>198.87871197307481</v>
      </c>
      <c r="G311">
        <f>IF(F311&lt;'Tiers&amp;Savings'!$C$4,2,IF(F311&lt;'Tiers&amp;Savings'!$C$5,3,IF(F311&lt;'Tiers&amp;Savings'!$C$6,4,IF(F311&lt;'Tiers&amp;Savings'!$C$7,5,IF(F311&lt;'Tiers&amp;Savings'!$C$8,6,IF(F311&lt;'Tiers&amp;Savings'!$C$9,7,IF(F311&lt;'Tiers&amp;Savings'!$C$10,8,IF(F311&gt;'Tiers&amp;Savings'!$B$11,9,"ERROR"))))))))</f>
        <v>8</v>
      </c>
      <c r="H311" s="40">
        <f>VLOOKUP(G311,constd,5,FALSE)</f>
        <v>0.32</v>
      </c>
      <c r="I311" s="1">
        <f>B311*H311</f>
        <v>629454080</v>
      </c>
    </row>
    <row r="312" spans="1:9" x14ac:dyDescent="0.25">
      <c r="A312" s="4" t="s">
        <v>400</v>
      </c>
      <c r="B312" s="17">
        <v>1941781238.6357002</v>
      </c>
      <c r="C312" s="18">
        <v>1705636709.4888003</v>
      </c>
      <c r="D312" s="19">
        <v>236144529.14689994</v>
      </c>
      <c r="E312" s="20">
        <f>1-(C312/B312)</f>
        <v>0.12161232400865896</v>
      </c>
      <c r="F312" s="71">
        <v>199.79545426543126</v>
      </c>
      <c r="G312">
        <f>IF(F312&lt;'Tiers&amp;Savings'!$C$4,2,IF(F312&lt;'Tiers&amp;Savings'!$C$5,3,IF(F312&lt;'Tiers&amp;Savings'!$C$6,4,IF(F312&lt;'Tiers&amp;Savings'!$C$7,5,IF(F312&lt;'Tiers&amp;Savings'!$C$8,6,IF(F312&lt;'Tiers&amp;Savings'!$C$9,7,IF(F312&lt;'Tiers&amp;Savings'!$C$10,8,IF(F312&gt;'Tiers&amp;Savings'!$B$11,9,"ERROR"))))))))</f>
        <v>8</v>
      </c>
      <c r="H312" s="40">
        <f>VLOOKUP(G312,constd,5,FALSE)</f>
        <v>0.32</v>
      </c>
      <c r="I312" s="1">
        <f>B312*H312</f>
        <v>621369996.36342406</v>
      </c>
    </row>
    <row r="313" spans="1:9" x14ac:dyDescent="0.25">
      <c r="A313" s="4" t="s">
        <v>273</v>
      </c>
      <c r="B313" s="17">
        <v>4536829418.1210003</v>
      </c>
      <c r="C313" s="18">
        <v>3868833992.7710004</v>
      </c>
      <c r="D313" s="19">
        <v>667995425.3499999</v>
      </c>
      <c r="E313" s="20">
        <f>1-(C313/B313)</f>
        <v>0.1472383825325001</v>
      </c>
      <c r="F313" s="71">
        <v>199.850556275109</v>
      </c>
      <c r="G313">
        <f>IF(F313&lt;'Tiers&amp;Savings'!$C$4,2,IF(F313&lt;'Tiers&amp;Savings'!$C$5,3,IF(F313&lt;'Tiers&amp;Savings'!$C$6,4,IF(F313&lt;'Tiers&amp;Savings'!$C$7,5,IF(F313&lt;'Tiers&amp;Savings'!$C$8,6,IF(F313&lt;'Tiers&amp;Savings'!$C$9,7,IF(F313&lt;'Tiers&amp;Savings'!$C$10,8,IF(F313&gt;'Tiers&amp;Savings'!$B$11,9,"ERROR"))))))))</f>
        <v>8</v>
      </c>
      <c r="H313" s="40">
        <f>VLOOKUP(G313,constd,5,FALSE)</f>
        <v>0.32</v>
      </c>
      <c r="I313" s="1">
        <f>B313*H313</f>
        <v>1451785413.7987201</v>
      </c>
    </row>
    <row r="314" spans="1:9" x14ac:dyDescent="0.25">
      <c r="A314" s="4" t="s">
        <v>18</v>
      </c>
      <c r="B314" s="17">
        <v>3723178404.9020004</v>
      </c>
      <c r="C314" s="18">
        <v>3023575391.1330004</v>
      </c>
      <c r="D314" s="19">
        <v>699603013.76900005</v>
      </c>
      <c r="E314" s="20">
        <f>1-(C314/B314)</f>
        <v>0.1879047785751794</v>
      </c>
      <c r="F314" s="71">
        <v>201.3579834297756</v>
      </c>
      <c r="G314">
        <f>IF(F314&lt;'Tiers&amp;Savings'!$C$4,2,IF(F314&lt;'Tiers&amp;Savings'!$C$5,3,IF(F314&lt;'Tiers&amp;Savings'!$C$6,4,IF(F314&lt;'Tiers&amp;Savings'!$C$7,5,IF(F314&lt;'Tiers&amp;Savings'!$C$8,6,IF(F314&lt;'Tiers&amp;Savings'!$C$9,7,IF(F314&lt;'Tiers&amp;Savings'!$C$10,8,IF(F314&gt;'Tiers&amp;Savings'!$B$11,9,"ERROR"))))))))</f>
        <v>8</v>
      </c>
      <c r="H314" s="40">
        <f>VLOOKUP(G314,constd,5,FALSE)</f>
        <v>0.32</v>
      </c>
      <c r="I314" s="1">
        <f>B314*H314</f>
        <v>1191417089.5686402</v>
      </c>
    </row>
    <row r="315" spans="1:9" x14ac:dyDescent="0.25">
      <c r="A315" s="4" t="s">
        <v>389</v>
      </c>
      <c r="B315" s="17">
        <v>2984245123.8941007</v>
      </c>
      <c r="C315" s="18">
        <v>2893299990.6184006</v>
      </c>
      <c r="D315" s="19">
        <v>90945133.275700092</v>
      </c>
      <c r="E315" s="20">
        <f>1-(C315/B315)</f>
        <v>3.0475088171385556E-2</v>
      </c>
      <c r="F315" s="71">
        <v>201.68320148458162</v>
      </c>
      <c r="G315">
        <f>IF(F315&lt;'Tiers&amp;Savings'!$C$4,2,IF(F315&lt;'Tiers&amp;Savings'!$C$5,3,IF(F315&lt;'Tiers&amp;Savings'!$C$6,4,IF(F315&lt;'Tiers&amp;Savings'!$C$7,5,IF(F315&lt;'Tiers&amp;Savings'!$C$8,6,IF(F315&lt;'Tiers&amp;Savings'!$C$9,7,IF(F315&lt;'Tiers&amp;Savings'!$C$10,8,IF(F315&gt;'Tiers&amp;Savings'!$B$11,9,"ERROR"))))))))</f>
        <v>8</v>
      </c>
      <c r="H315" s="40">
        <f>VLOOKUP(G315,constd,5,FALSE)</f>
        <v>0.32</v>
      </c>
      <c r="I315" s="1">
        <f>B315*H315</f>
        <v>954958439.6461122</v>
      </c>
    </row>
    <row r="316" spans="1:9" x14ac:dyDescent="0.25">
      <c r="A316" s="4" t="s">
        <v>265</v>
      </c>
      <c r="B316" s="17">
        <v>1870481000</v>
      </c>
      <c r="C316" s="18">
        <v>1810513000</v>
      </c>
      <c r="D316" s="19">
        <v>59968000</v>
      </c>
      <c r="E316" s="20">
        <f>1-(C316/B316)</f>
        <v>3.2060202696525653E-2</v>
      </c>
      <c r="F316" s="71">
        <v>204.16913580607309</v>
      </c>
      <c r="G316">
        <f>IF(F316&lt;'Tiers&amp;Savings'!$C$4,2,IF(F316&lt;'Tiers&amp;Savings'!$C$5,3,IF(F316&lt;'Tiers&amp;Savings'!$C$6,4,IF(F316&lt;'Tiers&amp;Savings'!$C$7,5,IF(F316&lt;'Tiers&amp;Savings'!$C$8,6,IF(F316&lt;'Tiers&amp;Savings'!$C$9,7,IF(F316&lt;'Tiers&amp;Savings'!$C$10,8,IF(F316&gt;'Tiers&amp;Savings'!$B$11,9,"ERROR"))))))))</f>
        <v>8</v>
      </c>
      <c r="H316" s="40">
        <f>VLOOKUP(G316,constd,5,FALSE)</f>
        <v>0.32</v>
      </c>
      <c r="I316" s="1">
        <f>B316*H316</f>
        <v>598553920</v>
      </c>
    </row>
    <row r="317" spans="1:9" x14ac:dyDescent="0.25">
      <c r="A317" s="4" t="s">
        <v>139</v>
      </c>
      <c r="B317" s="17">
        <v>12870711018.159172</v>
      </c>
      <c r="C317" s="18">
        <v>11980791219.93655</v>
      </c>
      <c r="D317" s="19">
        <v>889919798.22262192</v>
      </c>
      <c r="E317" s="20">
        <f>1-(C317/B317)</f>
        <v>6.9143017582093291E-2</v>
      </c>
      <c r="F317" s="71">
        <v>205.46728439066055</v>
      </c>
      <c r="G317">
        <f>IF(F317&lt;'Tiers&amp;Savings'!$C$4,2,IF(F317&lt;'Tiers&amp;Savings'!$C$5,3,IF(F317&lt;'Tiers&amp;Savings'!$C$6,4,IF(F317&lt;'Tiers&amp;Savings'!$C$7,5,IF(F317&lt;'Tiers&amp;Savings'!$C$8,6,IF(F317&lt;'Tiers&amp;Savings'!$C$9,7,IF(F317&lt;'Tiers&amp;Savings'!$C$10,8,IF(F317&gt;'Tiers&amp;Savings'!$B$11,9,"ERROR"))))))))</f>
        <v>8</v>
      </c>
      <c r="H317" s="40">
        <f>VLOOKUP(G317,constd,5,FALSE)</f>
        <v>0.32</v>
      </c>
      <c r="I317" s="1">
        <f>B317*H317</f>
        <v>4118627525.810935</v>
      </c>
    </row>
    <row r="318" spans="1:9" x14ac:dyDescent="0.25">
      <c r="A318" s="4" t="s">
        <v>343</v>
      </c>
      <c r="B318" s="17">
        <v>1302667000</v>
      </c>
      <c r="C318" s="18">
        <v>1052546000</v>
      </c>
      <c r="D318" s="19">
        <v>250121000</v>
      </c>
      <c r="E318" s="20">
        <f>1-(C318/B318)</f>
        <v>0.19200685977306553</v>
      </c>
      <c r="F318" s="71">
        <v>207.08962905018734</v>
      </c>
      <c r="G318">
        <f>IF(F318&lt;'Tiers&amp;Savings'!$C$4,2,IF(F318&lt;'Tiers&amp;Savings'!$C$5,3,IF(F318&lt;'Tiers&amp;Savings'!$C$6,4,IF(F318&lt;'Tiers&amp;Savings'!$C$7,5,IF(F318&lt;'Tiers&amp;Savings'!$C$8,6,IF(F318&lt;'Tiers&amp;Savings'!$C$9,7,IF(F318&lt;'Tiers&amp;Savings'!$C$10,8,IF(F318&gt;'Tiers&amp;Savings'!$B$11,9,"ERROR"))))))))</f>
        <v>8</v>
      </c>
      <c r="H318" s="40">
        <f>VLOOKUP(G318,constd,5,FALSE)</f>
        <v>0.32</v>
      </c>
      <c r="I318" s="1">
        <f>B318*H318</f>
        <v>416853440</v>
      </c>
    </row>
    <row r="319" spans="1:9" x14ac:dyDescent="0.25">
      <c r="A319" s="4" t="s">
        <v>122</v>
      </c>
      <c r="B319" s="17">
        <v>7686123771</v>
      </c>
      <c r="C319" s="18">
        <v>6395079193</v>
      </c>
      <c r="D319" s="19">
        <v>1291044578</v>
      </c>
      <c r="E319" s="20">
        <f>1-(C319/B319)</f>
        <v>0.16797082853013034</v>
      </c>
      <c r="F319" s="71">
        <v>207.21730830378141</v>
      </c>
      <c r="G319">
        <f>IF(F319&lt;'Tiers&amp;Savings'!$C$4,2,IF(F319&lt;'Tiers&amp;Savings'!$C$5,3,IF(F319&lt;'Tiers&amp;Savings'!$C$6,4,IF(F319&lt;'Tiers&amp;Savings'!$C$7,5,IF(F319&lt;'Tiers&amp;Savings'!$C$8,6,IF(F319&lt;'Tiers&amp;Savings'!$C$9,7,IF(F319&lt;'Tiers&amp;Savings'!$C$10,8,IF(F319&gt;'Tiers&amp;Savings'!$B$11,9,"ERROR"))))))))</f>
        <v>8</v>
      </c>
      <c r="H319" s="40">
        <f>VLOOKUP(G319,constd,5,FALSE)</f>
        <v>0.32</v>
      </c>
      <c r="I319" s="1">
        <f>B319*H319</f>
        <v>2459559606.7200003</v>
      </c>
    </row>
    <row r="320" spans="1:9" x14ac:dyDescent="0.25">
      <c r="A320" s="4" t="s">
        <v>401</v>
      </c>
      <c r="B320" s="17">
        <v>760491303.843292</v>
      </c>
      <c r="C320" s="18">
        <v>738717755.79285598</v>
      </c>
      <c r="D320" s="19">
        <v>21773548.05043602</v>
      </c>
      <c r="E320" s="20">
        <f>1-(C320/B320)</f>
        <v>2.8630896816832951E-2</v>
      </c>
      <c r="F320" s="71">
        <v>208.14617584130173</v>
      </c>
      <c r="G320">
        <f>IF(F320&lt;'Tiers&amp;Savings'!$C$4,2,IF(F320&lt;'Tiers&amp;Savings'!$C$5,3,IF(F320&lt;'Tiers&amp;Savings'!$C$6,4,IF(F320&lt;'Tiers&amp;Savings'!$C$7,5,IF(F320&lt;'Tiers&amp;Savings'!$C$8,6,IF(F320&lt;'Tiers&amp;Savings'!$C$9,7,IF(F320&lt;'Tiers&amp;Savings'!$C$10,8,IF(F320&gt;'Tiers&amp;Savings'!$B$11,9,"ERROR"))))))))</f>
        <v>8</v>
      </c>
      <c r="H320" s="40">
        <f>VLOOKUP(G320,constd,5,FALSE)</f>
        <v>0.32</v>
      </c>
      <c r="I320" s="1">
        <f>B320*H320</f>
        <v>243357217.22985345</v>
      </c>
    </row>
    <row r="321" spans="1:9" x14ac:dyDescent="0.25">
      <c r="A321" s="4" t="s">
        <v>368</v>
      </c>
      <c r="B321" s="17">
        <v>457322702.25169003</v>
      </c>
      <c r="C321" s="18">
        <v>431251329.57742</v>
      </c>
      <c r="D321" s="19">
        <v>26071372.674270034</v>
      </c>
      <c r="E321" s="20">
        <f>1-(C321/B321)</f>
        <v>5.7008699865333856E-2</v>
      </c>
      <c r="F321" s="71">
        <v>209.57593968557657</v>
      </c>
      <c r="G321">
        <f>IF(F321&lt;'Tiers&amp;Savings'!$C$4,2,IF(F321&lt;'Tiers&amp;Savings'!$C$5,3,IF(F321&lt;'Tiers&amp;Savings'!$C$6,4,IF(F321&lt;'Tiers&amp;Savings'!$C$7,5,IF(F321&lt;'Tiers&amp;Savings'!$C$8,6,IF(F321&lt;'Tiers&amp;Savings'!$C$9,7,IF(F321&lt;'Tiers&amp;Savings'!$C$10,8,IF(F321&gt;'Tiers&amp;Savings'!$B$11,9,"ERROR"))))))))</f>
        <v>8</v>
      </c>
      <c r="H321" s="40">
        <f>VLOOKUP(G321,constd,5,FALSE)</f>
        <v>0.32</v>
      </c>
      <c r="I321" s="1">
        <f>B321*H321</f>
        <v>146343264.72054082</v>
      </c>
    </row>
    <row r="322" spans="1:9" x14ac:dyDescent="0.25">
      <c r="A322" s="4" t="s">
        <v>196</v>
      </c>
      <c r="B322" s="17">
        <v>6759462001.6879997</v>
      </c>
      <c r="C322" s="18">
        <v>5680893778.3179998</v>
      </c>
      <c r="D322" s="19">
        <v>1078568223.3699999</v>
      </c>
      <c r="E322" s="20">
        <f>1-(C322/B322)</f>
        <v>0.1595642113382183</v>
      </c>
      <c r="F322" s="71">
        <v>210.37146463440914</v>
      </c>
      <c r="G322">
        <f>IF(F322&lt;'Tiers&amp;Savings'!$C$4,2,IF(F322&lt;'Tiers&amp;Savings'!$C$5,3,IF(F322&lt;'Tiers&amp;Savings'!$C$6,4,IF(F322&lt;'Tiers&amp;Savings'!$C$7,5,IF(F322&lt;'Tiers&amp;Savings'!$C$8,6,IF(F322&lt;'Tiers&amp;Savings'!$C$9,7,IF(F322&lt;'Tiers&amp;Savings'!$C$10,8,IF(F322&gt;'Tiers&amp;Savings'!$B$11,9,"ERROR"))))))))</f>
        <v>8</v>
      </c>
      <c r="H322" s="40">
        <f>VLOOKUP(G322,constd,5,FALSE)</f>
        <v>0.32</v>
      </c>
      <c r="I322" s="1">
        <f>B322*H322</f>
        <v>2163027840.5401602</v>
      </c>
    </row>
    <row r="323" spans="1:9" x14ac:dyDescent="0.25">
      <c r="A323" s="5" t="s">
        <v>328</v>
      </c>
      <c r="B323" s="21">
        <v>971706000</v>
      </c>
      <c r="C323" s="22">
        <v>880037000</v>
      </c>
      <c r="D323" s="23">
        <v>91669000</v>
      </c>
      <c r="E323" s="24">
        <f>1-(C323/B323)</f>
        <v>9.4338205177286083E-2</v>
      </c>
      <c r="F323" s="71">
        <v>211.01733998483533</v>
      </c>
      <c r="G323">
        <f>IF(F323&lt;'Tiers&amp;Savings'!$C$4,2,IF(F323&lt;'Tiers&amp;Savings'!$C$5,3,IF(F323&lt;'Tiers&amp;Savings'!$C$6,4,IF(F323&lt;'Tiers&amp;Savings'!$C$7,5,IF(F323&lt;'Tiers&amp;Savings'!$C$8,6,IF(F323&lt;'Tiers&amp;Savings'!$C$9,7,IF(F323&lt;'Tiers&amp;Savings'!$C$10,8,IF(F323&gt;'Tiers&amp;Savings'!$B$11,9,"ERROR"))))))))</f>
        <v>8</v>
      </c>
      <c r="H323" s="40">
        <f>VLOOKUP(G323,constd,5,FALSE)</f>
        <v>0.32</v>
      </c>
      <c r="I323" s="1">
        <f>B323*H323</f>
        <v>310945920</v>
      </c>
    </row>
    <row r="324" spans="1:9" x14ac:dyDescent="0.25">
      <c r="A324" s="4" t="s">
        <v>134</v>
      </c>
      <c r="B324" s="17">
        <v>5029549360.8877001</v>
      </c>
      <c r="C324" s="18">
        <v>4747557535.9619007</v>
      </c>
      <c r="D324" s="19">
        <v>281991824.92579937</v>
      </c>
      <c r="E324" s="20">
        <f>1-(C324/B324)</f>
        <v>5.6067016086711385E-2</v>
      </c>
      <c r="F324" s="71">
        <v>212.29406198067028</v>
      </c>
      <c r="G324">
        <f>IF(F324&lt;'Tiers&amp;Savings'!$C$4,2,IF(F324&lt;'Tiers&amp;Savings'!$C$5,3,IF(F324&lt;'Tiers&amp;Savings'!$C$6,4,IF(F324&lt;'Tiers&amp;Savings'!$C$7,5,IF(F324&lt;'Tiers&amp;Savings'!$C$8,6,IF(F324&lt;'Tiers&amp;Savings'!$C$9,7,IF(F324&lt;'Tiers&amp;Savings'!$C$10,8,IF(F324&gt;'Tiers&amp;Savings'!$B$11,9,"ERROR"))))))))</f>
        <v>8</v>
      </c>
      <c r="H324" s="40">
        <f>VLOOKUP(G324,constd,5,FALSE)</f>
        <v>0.32</v>
      </c>
      <c r="I324" s="1">
        <f>B324*H324</f>
        <v>1609455795.4840641</v>
      </c>
    </row>
    <row r="325" spans="1:9" x14ac:dyDescent="0.25">
      <c r="A325" s="4" t="s">
        <v>377</v>
      </c>
      <c r="B325" s="17">
        <v>2873781490.1410999</v>
      </c>
      <c r="C325" s="18">
        <v>2604204604.5840001</v>
      </c>
      <c r="D325" s="19">
        <v>269576885.55709982</v>
      </c>
      <c r="E325" s="20">
        <f>1-(C325/B325)</f>
        <v>9.3805630832378917E-2</v>
      </c>
      <c r="F325" s="71">
        <v>213.22722742576167</v>
      </c>
      <c r="G325">
        <f>IF(F325&lt;'Tiers&amp;Savings'!$C$4,2,IF(F325&lt;'Tiers&amp;Savings'!$C$5,3,IF(F325&lt;'Tiers&amp;Savings'!$C$6,4,IF(F325&lt;'Tiers&amp;Savings'!$C$7,5,IF(F325&lt;'Tiers&amp;Savings'!$C$8,6,IF(F325&lt;'Tiers&amp;Savings'!$C$9,7,IF(F325&lt;'Tiers&amp;Savings'!$C$10,8,IF(F325&gt;'Tiers&amp;Savings'!$B$11,9,"ERROR"))))))))</f>
        <v>8</v>
      </c>
      <c r="H325" s="40">
        <f>VLOOKUP(G325,constd,5,FALSE)</f>
        <v>0.32</v>
      </c>
      <c r="I325" s="1">
        <f>B325*H325</f>
        <v>919610076.84515202</v>
      </c>
    </row>
    <row r="326" spans="1:9" x14ac:dyDescent="0.25">
      <c r="A326" s="4" t="s">
        <v>86</v>
      </c>
      <c r="B326" s="17">
        <v>5476678514.1120005</v>
      </c>
      <c r="C326" s="18">
        <v>4592545306.4359999</v>
      </c>
      <c r="D326" s="19">
        <v>884133207.6760006</v>
      </c>
      <c r="E326" s="20">
        <f>1-(C326/B326)</f>
        <v>0.16143602466309015</v>
      </c>
      <c r="F326" s="71">
        <v>213.70179789939158</v>
      </c>
      <c r="G326">
        <f>IF(F326&lt;'Tiers&amp;Savings'!$C$4,2,IF(F326&lt;'Tiers&amp;Savings'!$C$5,3,IF(F326&lt;'Tiers&amp;Savings'!$C$6,4,IF(F326&lt;'Tiers&amp;Savings'!$C$7,5,IF(F326&lt;'Tiers&amp;Savings'!$C$8,6,IF(F326&lt;'Tiers&amp;Savings'!$C$9,7,IF(F326&lt;'Tiers&amp;Savings'!$C$10,8,IF(F326&gt;'Tiers&amp;Savings'!$B$11,9,"ERROR"))))))))</f>
        <v>8</v>
      </c>
      <c r="H326" s="40">
        <f>VLOOKUP(G326,constd,5,FALSE)</f>
        <v>0.32</v>
      </c>
      <c r="I326" s="1">
        <f>B326*H326</f>
        <v>1752537124.5158403</v>
      </c>
    </row>
    <row r="327" spans="1:9" x14ac:dyDescent="0.25">
      <c r="A327" s="4" t="s">
        <v>247</v>
      </c>
      <c r="B327" s="17">
        <v>616142058.55663002</v>
      </c>
      <c r="C327" s="18">
        <v>546575118.01490998</v>
      </c>
      <c r="D327" s="19">
        <v>69566940.541720033</v>
      </c>
      <c r="E327" s="20">
        <f>1-(C327/B327)</f>
        <v>0.11290730696860241</v>
      </c>
      <c r="F327" s="71">
        <v>214.50770946660771</v>
      </c>
      <c r="G327">
        <f>IF(F327&lt;'Tiers&amp;Savings'!$C$4,2,IF(F327&lt;'Tiers&amp;Savings'!$C$5,3,IF(F327&lt;'Tiers&amp;Savings'!$C$6,4,IF(F327&lt;'Tiers&amp;Savings'!$C$7,5,IF(F327&lt;'Tiers&amp;Savings'!$C$8,6,IF(F327&lt;'Tiers&amp;Savings'!$C$9,7,IF(F327&lt;'Tiers&amp;Savings'!$C$10,8,IF(F327&gt;'Tiers&amp;Savings'!$B$11,9,"ERROR"))))))))</f>
        <v>8</v>
      </c>
      <c r="H327" s="40">
        <f>VLOOKUP(G327,constd,5,FALSE)</f>
        <v>0.32</v>
      </c>
      <c r="I327" s="1">
        <f>B327*H327</f>
        <v>197165458.7381216</v>
      </c>
    </row>
    <row r="328" spans="1:9" x14ac:dyDescent="0.25">
      <c r="A328" s="4" t="s">
        <v>240</v>
      </c>
      <c r="B328" s="17">
        <v>4805328900</v>
      </c>
      <c r="C328" s="18">
        <v>4324313800</v>
      </c>
      <c r="D328" s="19">
        <v>481015100</v>
      </c>
      <c r="E328" s="20">
        <f>1-(C328/B328)</f>
        <v>0.10010034901044962</v>
      </c>
      <c r="F328" s="71">
        <v>214.79829117105044</v>
      </c>
      <c r="G328">
        <f>IF(F328&lt;'Tiers&amp;Savings'!$C$4,2,IF(F328&lt;'Tiers&amp;Savings'!$C$5,3,IF(F328&lt;'Tiers&amp;Savings'!$C$6,4,IF(F328&lt;'Tiers&amp;Savings'!$C$7,5,IF(F328&lt;'Tiers&amp;Savings'!$C$8,6,IF(F328&lt;'Tiers&amp;Savings'!$C$9,7,IF(F328&lt;'Tiers&amp;Savings'!$C$10,8,IF(F328&gt;'Tiers&amp;Savings'!$B$11,9,"ERROR"))))))))</f>
        <v>8</v>
      </c>
      <c r="H328" s="40">
        <f>VLOOKUP(G328,constd,5,FALSE)</f>
        <v>0.32</v>
      </c>
      <c r="I328" s="1">
        <f>B328*H328</f>
        <v>1537705248</v>
      </c>
    </row>
    <row r="329" spans="1:9" x14ac:dyDescent="0.25">
      <c r="A329" s="4" t="s">
        <v>259</v>
      </c>
      <c r="B329" s="17">
        <v>5340000000</v>
      </c>
      <c r="C329" s="18">
        <v>5006100000</v>
      </c>
      <c r="D329" s="19">
        <v>333900000</v>
      </c>
      <c r="E329" s="20">
        <f>1-(C329/B329)</f>
        <v>6.252808988764047E-2</v>
      </c>
      <c r="F329" s="71">
        <v>215.73074961991207</v>
      </c>
      <c r="G329">
        <f>IF(F329&lt;'Tiers&amp;Savings'!$C$4,2,IF(F329&lt;'Tiers&amp;Savings'!$C$5,3,IF(F329&lt;'Tiers&amp;Savings'!$C$6,4,IF(F329&lt;'Tiers&amp;Savings'!$C$7,5,IF(F329&lt;'Tiers&amp;Savings'!$C$8,6,IF(F329&lt;'Tiers&amp;Savings'!$C$9,7,IF(F329&lt;'Tiers&amp;Savings'!$C$10,8,IF(F329&gt;'Tiers&amp;Savings'!$B$11,9,"ERROR"))))))))</f>
        <v>9</v>
      </c>
      <c r="H329" s="40">
        <f>VLOOKUP(G329,constd,5,FALSE)</f>
        <v>0.36</v>
      </c>
      <c r="I329" s="1">
        <f>B329*H329</f>
        <v>1922400000</v>
      </c>
    </row>
    <row r="330" spans="1:9" x14ac:dyDescent="0.25">
      <c r="A330" s="4" t="s">
        <v>223</v>
      </c>
      <c r="B330" s="17">
        <v>1417000000</v>
      </c>
      <c r="C330" s="18">
        <v>1139000000</v>
      </c>
      <c r="D330" s="19">
        <v>278000000</v>
      </c>
      <c r="E330" s="20">
        <f>1-(C330/B330)</f>
        <v>0.19618913196894849</v>
      </c>
      <c r="F330" s="71">
        <v>215.89079539140977</v>
      </c>
      <c r="G330">
        <f>IF(F330&lt;'Tiers&amp;Savings'!$C$4,2,IF(F330&lt;'Tiers&amp;Savings'!$C$5,3,IF(F330&lt;'Tiers&amp;Savings'!$C$6,4,IF(F330&lt;'Tiers&amp;Savings'!$C$7,5,IF(F330&lt;'Tiers&amp;Savings'!$C$8,6,IF(F330&lt;'Tiers&amp;Savings'!$C$9,7,IF(F330&lt;'Tiers&amp;Savings'!$C$10,8,IF(F330&gt;'Tiers&amp;Savings'!$B$11,9,"ERROR"))))))))</f>
        <v>9</v>
      </c>
      <c r="H330" s="40">
        <f>VLOOKUP(G330,constd,5,FALSE)</f>
        <v>0.36</v>
      </c>
      <c r="I330" s="1">
        <f>B330*H330</f>
        <v>510120000</v>
      </c>
    </row>
    <row r="331" spans="1:9" x14ac:dyDescent="0.25">
      <c r="A331" s="4" t="s">
        <v>396</v>
      </c>
      <c r="B331" s="17">
        <v>3340661414.7467003</v>
      </c>
      <c r="C331" s="18">
        <v>3012268346.6161008</v>
      </c>
      <c r="D331" s="19">
        <v>328393068.1305995</v>
      </c>
      <c r="E331" s="20">
        <f>1-(C331/B331)</f>
        <v>9.8301811336213851E-2</v>
      </c>
      <c r="F331" s="71">
        <v>217.32783837167719</v>
      </c>
      <c r="G331">
        <f>IF(F331&lt;'Tiers&amp;Savings'!$C$4,2,IF(F331&lt;'Tiers&amp;Savings'!$C$5,3,IF(F331&lt;'Tiers&amp;Savings'!$C$6,4,IF(F331&lt;'Tiers&amp;Savings'!$C$7,5,IF(F331&lt;'Tiers&amp;Savings'!$C$8,6,IF(F331&lt;'Tiers&amp;Savings'!$C$9,7,IF(F331&lt;'Tiers&amp;Savings'!$C$10,8,IF(F331&gt;'Tiers&amp;Savings'!$B$11,9,"ERROR"))))))))</f>
        <v>9</v>
      </c>
      <c r="H331" s="40">
        <f>VLOOKUP(G331,constd,5,FALSE)</f>
        <v>0.36</v>
      </c>
      <c r="I331" s="1">
        <f>B331*H331</f>
        <v>1202638109.3088121</v>
      </c>
    </row>
    <row r="332" spans="1:9" x14ac:dyDescent="0.25">
      <c r="A332" s="4" t="s">
        <v>321</v>
      </c>
      <c r="B332" s="17">
        <v>880465000</v>
      </c>
      <c r="C332" s="18">
        <v>769624000</v>
      </c>
      <c r="D332" s="19">
        <v>110841000</v>
      </c>
      <c r="E332" s="20">
        <f>1-(C332/B332)</f>
        <v>0.12588916084114643</v>
      </c>
      <c r="F332" s="71">
        <v>217.88701619967082</v>
      </c>
      <c r="G332">
        <f>IF(F332&lt;'Tiers&amp;Savings'!$C$4,2,IF(F332&lt;'Tiers&amp;Savings'!$C$5,3,IF(F332&lt;'Tiers&amp;Savings'!$C$6,4,IF(F332&lt;'Tiers&amp;Savings'!$C$7,5,IF(F332&lt;'Tiers&amp;Savings'!$C$8,6,IF(F332&lt;'Tiers&amp;Savings'!$C$9,7,IF(F332&lt;'Tiers&amp;Savings'!$C$10,8,IF(F332&gt;'Tiers&amp;Savings'!$B$11,9,"ERROR"))))))))</f>
        <v>9</v>
      </c>
      <c r="H332" s="40">
        <f>VLOOKUP(G332,constd,5,FALSE)</f>
        <v>0.36</v>
      </c>
      <c r="I332" s="1">
        <f>B332*H332</f>
        <v>316967400</v>
      </c>
    </row>
    <row r="333" spans="1:9" x14ac:dyDescent="0.25">
      <c r="A333" s="4" t="s">
        <v>188</v>
      </c>
      <c r="B333" s="17">
        <v>600332681</v>
      </c>
      <c r="C333" s="18">
        <v>535287408</v>
      </c>
      <c r="D333" s="19">
        <v>65045273</v>
      </c>
      <c r="E333" s="20">
        <f>1-(C333/B333)</f>
        <v>0.1083487124033482</v>
      </c>
      <c r="F333" s="71">
        <v>218.75619914423473</v>
      </c>
      <c r="G333">
        <f>IF(F333&lt;'Tiers&amp;Savings'!$C$4,2,IF(F333&lt;'Tiers&amp;Savings'!$C$5,3,IF(F333&lt;'Tiers&amp;Savings'!$C$6,4,IF(F333&lt;'Tiers&amp;Savings'!$C$7,5,IF(F333&lt;'Tiers&amp;Savings'!$C$8,6,IF(F333&lt;'Tiers&amp;Savings'!$C$9,7,IF(F333&lt;'Tiers&amp;Savings'!$C$10,8,IF(F333&gt;'Tiers&amp;Savings'!$B$11,9,"ERROR"))))))))</f>
        <v>9</v>
      </c>
      <c r="H333" s="40">
        <f>VLOOKUP(G333,constd,5,FALSE)</f>
        <v>0.36</v>
      </c>
      <c r="I333" s="1">
        <f>B333*H333</f>
        <v>216119765.16</v>
      </c>
    </row>
    <row r="334" spans="1:9" x14ac:dyDescent="0.25">
      <c r="A334" s="4" t="s">
        <v>363</v>
      </c>
      <c r="B334" s="17">
        <v>512901000</v>
      </c>
      <c r="C334" s="18">
        <v>410416000</v>
      </c>
      <c r="D334" s="19">
        <v>102485000</v>
      </c>
      <c r="E334" s="20">
        <f>1-(C334/B334)</f>
        <v>0.19981438913162575</v>
      </c>
      <c r="F334" s="71">
        <v>219.70276047364254</v>
      </c>
      <c r="G334">
        <f>IF(F334&lt;'Tiers&amp;Savings'!$C$4,2,IF(F334&lt;'Tiers&amp;Savings'!$C$5,3,IF(F334&lt;'Tiers&amp;Savings'!$C$6,4,IF(F334&lt;'Tiers&amp;Savings'!$C$7,5,IF(F334&lt;'Tiers&amp;Savings'!$C$8,6,IF(F334&lt;'Tiers&amp;Savings'!$C$9,7,IF(F334&lt;'Tiers&amp;Savings'!$C$10,8,IF(F334&gt;'Tiers&amp;Savings'!$B$11,9,"ERROR"))))))))</f>
        <v>9</v>
      </c>
      <c r="H334" s="40">
        <f>VLOOKUP(G334,constd,5,FALSE)</f>
        <v>0.36</v>
      </c>
      <c r="I334" s="1">
        <f>B334*H334</f>
        <v>184644360</v>
      </c>
    </row>
    <row r="335" spans="1:9" x14ac:dyDescent="0.25">
      <c r="A335" s="4" t="s">
        <v>6</v>
      </c>
      <c r="B335" s="17">
        <v>5380523932.9094009</v>
      </c>
      <c r="C335" s="18">
        <v>5128021662.1271</v>
      </c>
      <c r="D335" s="19">
        <v>252502270.78230095</v>
      </c>
      <c r="E335" s="20">
        <f>1-(C335/B335)</f>
        <v>4.6928937391746861E-2</v>
      </c>
      <c r="F335" s="71">
        <v>220.1881236721245</v>
      </c>
      <c r="G335">
        <f>IF(F335&lt;'Tiers&amp;Savings'!$C$4,2,IF(F335&lt;'Tiers&amp;Savings'!$C$5,3,IF(F335&lt;'Tiers&amp;Savings'!$C$6,4,IF(F335&lt;'Tiers&amp;Savings'!$C$7,5,IF(F335&lt;'Tiers&amp;Savings'!$C$8,6,IF(F335&lt;'Tiers&amp;Savings'!$C$9,7,IF(F335&lt;'Tiers&amp;Savings'!$C$10,8,IF(F335&gt;'Tiers&amp;Savings'!$B$11,9,"ERROR"))))))))</f>
        <v>9</v>
      </c>
      <c r="H335" s="40">
        <f>VLOOKUP(G335,constd,5,FALSE)</f>
        <v>0.36</v>
      </c>
      <c r="I335" s="1">
        <f>B335*H335</f>
        <v>1936988615.8473842</v>
      </c>
    </row>
    <row r="336" spans="1:9" x14ac:dyDescent="0.25">
      <c r="A336" s="4" t="s">
        <v>367</v>
      </c>
      <c r="B336" s="17">
        <v>561116157.29400003</v>
      </c>
      <c r="C336" s="18">
        <v>508002374.69300002</v>
      </c>
      <c r="D336" s="19">
        <v>53113782.601000011</v>
      </c>
      <c r="E336" s="20">
        <f>1-(C336/B336)</f>
        <v>9.4657375145180023E-2</v>
      </c>
      <c r="F336" s="71">
        <v>220.81304449728259</v>
      </c>
      <c r="G336">
        <f>IF(F336&lt;'Tiers&amp;Savings'!$C$4,2,IF(F336&lt;'Tiers&amp;Savings'!$C$5,3,IF(F336&lt;'Tiers&amp;Savings'!$C$6,4,IF(F336&lt;'Tiers&amp;Savings'!$C$7,5,IF(F336&lt;'Tiers&amp;Savings'!$C$8,6,IF(F336&lt;'Tiers&amp;Savings'!$C$9,7,IF(F336&lt;'Tiers&amp;Savings'!$C$10,8,IF(F336&gt;'Tiers&amp;Savings'!$B$11,9,"ERROR"))))))))</f>
        <v>9</v>
      </c>
      <c r="H336" s="40">
        <f>VLOOKUP(G336,constd,5,FALSE)</f>
        <v>0.36</v>
      </c>
      <c r="I336" s="1">
        <f>B336*H336</f>
        <v>202001816.62584001</v>
      </c>
    </row>
    <row r="337" spans="1:9" x14ac:dyDescent="0.25">
      <c r="A337" s="4" t="s">
        <v>79</v>
      </c>
      <c r="B337" s="17">
        <v>9630759000</v>
      </c>
      <c r="C337" s="18">
        <v>8318514000</v>
      </c>
      <c r="D337" s="19">
        <v>1312245000</v>
      </c>
      <c r="E337" s="20">
        <f>1-(C337/B337)</f>
        <v>0.13625561599039082</v>
      </c>
      <c r="F337" s="71">
        <v>222.48317786422268</v>
      </c>
      <c r="G337">
        <f>IF(F337&lt;'Tiers&amp;Savings'!$C$4,2,IF(F337&lt;'Tiers&amp;Savings'!$C$5,3,IF(F337&lt;'Tiers&amp;Savings'!$C$6,4,IF(F337&lt;'Tiers&amp;Savings'!$C$7,5,IF(F337&lt;'Tiers&amp;Savings'!$C$8,6,IF(F337&lt;'Tiers&amp;Savings'!$C$9,7,IF(F337&lt;'Tiers&amp;Savings'!$C$10,8,IF(F337&gt;'Tiers&amp;Savings'!$B$11,9,"ERROR"))))))))</f>
        <v>9</v>
      </c>
      <c r="H337" s="40">
        <f>VLOOKUP(G337,constd,5,FALSE)</f>
        <v>0.36</v>
      </c>
      <c r="I337" s="1">
        <f>B337*H337</f>
        <v>3467073240</v>
      </c>
    </row>
    <row r="338" spans="1:9" x14ac:dyDescent="0.25">
      <c r="A338" s="4" t="s">
        <v>398</v>
      </c>
      <c r="B338" s="17">
        <v>1162447000</v>
      </c>
      <c r="C338" s="18">
        <v>950206000</v>
      </c>
      <c r="D338" s="19">
        <v>212241000</v>
      </c>
      <c r="E338" s="20">
        <f>1-(C338/B338)</f>
        <v>0.18258122735918281</v>
      </c>
      <c r="F338" s="72">
        <v>223.69142435763956</v>
      </c>
      <c r="G338">
        <f>IF(F338&lt;'Tiers&amp;Savings'!$C$4,2,IF(F338&lt;'Tiers&amp;Savings'!$C$5,3,IF(F338&lt;'Tiers&amp;Savings'!$C$6,4,IF(F338&lt;'Tiers&amp;Savings'!$C$7,5,IF(F338&lt;'Tiers&amp;Savings'!$C$8,6,IF(F338&lt;'Tiers&amp;Savings'!$C$9,7,IF(F338&lt;'Tiers&amp;Savings'!$C$10,8,IF(F338&gt;'Tiers&amp;Savings'!$B$11,9,"ERROR"))))))))</f>
        <v>9</v>
      </c>
      <c r="H338" s="40">
        <f>VLOOKUP(G338,constd,5,FALSE)</f>
        <v>0.36</v>
      </c>
      <c r="I338" s="1">
        <f>B338*H338</f>
        <v>418480920</v>
      </c>
    </row>
    <row r="339" spans="1:9" x14ac:dyDescent="0.25">
      <c r="A339" s="4" t="s">
        <v>411</v>
      </c>
      <c r="B339" s="17">
        <v>2009949357.1641002</v>
      </c>
      <c r="C339" s="18">
        <v>1856691655.50319</v>
      </c>
      <c r="D339" s="19">
        <v>153257701.66091013</v>
      </c>
      <c r="E339" s="20">
        <f>1-(C339/B339)</f>
        <v>7.6249533907235434E-2</v>
      </c>
      <c r="F339" s="71">
        <v>224.16108917765897</v>
      </c>
      <c r="G339">
        <f>IF(F339&lt;'Tiers&amp;Savings'!$C$4,2,IF(F339&lt;'Tiers&amp;Savings'!$C$5,3,IF(F339&lt;'Tiers&amp;Savings'!$C$6,4,IF(F339&lt;'Tiers&amp;Savings'!$C$7,5,IF(F339&lt;'Tiers&amp;Savings'!$C$8,6,IF(F339&lt;'Tiers&amp;Savings'!$C$9,7,IF(F339&lt;'Tiers&amp;Savings'!$C$10,8,IF(F339&gt;'Tiers&amp;Savings'!$B$11,9,"ERROR"))))))))</f>
        <v>9</v>
      </c>
      <c r="H339" s="40">
        <f>VLOOKUP(G339,constd,5,FALSE)</f>
        <v>0.36</v>
      </c>
      <c r="I339" s="1">
        <f>B339*H339</f>
        <v>723581768.57907605</v>
      </c>
    </row>
    <row r="340" spans="1:9" x14ac:dyDescent="0.25">
      <c r="A340" s="5" t="s">
        <v>391</v>
      </c>
      <c r="B340" s="21">
        <v>4051962494.7450008</v>
      </c>
      <c r="C340" s="22">
        <v>3483514680.3435006</v>
      </c>
      <c r="D340" s="23">
        <v>568447814.40150023</v>
      </c>
      <c r="E340" s="24">
        <f>1-(C340/B340)</f>
        <v>0.14028950542822682</v>
      </c>
      <c r="F340" s="71">
        <v>224.45121586518925</v>
      </c>
      <c r="G340">
        <f>IF(F340&lt;'Tiers&amp;Savings'!$C$4,2,IF(F340&lt;'Tiers&amp;Savings'!$C$5,3,IF(F340&lt;'Tiers&amp;Savings'!$C$6,4,IF(F340&lt;'Tiers&amp;Savings'!$C$7,5,IF(F340&lt;'Tiers&amp;Savings'!$C$8,6,IF(F340&lt;'Tiers&amp;Savings'!$C$9,7,IF(F340&lt;'Tiers&amp;Savings'!$C$10,8,IF(F340&gt;'Tiers&amp;Savings'!$B$11,9,"ERROR"))))))))</f>
        <v>9</v>
      </c>
      <c r="H340" s="40">
        <f>VLOOKUP(G340,constd,5,FALSE)</f>
        <v>0.36</v>
      </c>
      <c r="I340" s="1">
        <f>B340*H340</f>
        <v>1458706498.1082003</v>
      </c>
    </row>
    <row r="341" spans="1:9" x14ac:dyDescent="0.25">
      <c r="A341" s="4" t="s">
        <v>329</v>
      </c>
      <c r="B341" s="17">
        <v>649960000</v>
      </c>
      <c r="C341" s="18">
        <v>594880000</v>
      </c>
      <c r="D341" s="19">
        <v>55080000</v>
      </c>
      <c r="E341" s="20">
        <f>1-(C341/B341)</f>
        <v>8.4743676533940548E-2</v>
      </c>
      <c r="F341" s="73">
        <v>224.86</v>
      </c>
      <c r="G341">
        <f>IF(F341&lt;'Tiers&amp;Savings'!$C$4,2,IF(F341&lt;'Tiers&amp;Savings'!$C$5,3,IF(F341&lt;'Tiers&amp;Savings'!$C$6,4,IF(F341&lt;'Tiers&amp;Savings'!$C$7,5,IF(F341&lt;'Tiers&amp;Savings'!$C$8,6,IF(F341&lt;'Tiers&amp;Savings'!$C$9,7,IF(F341&lt;'Tiers&amp;Savings'!$C$10,8,IF(F341&gt;'Tiers&amp;Savings'!$B$11,9,"ERROR"))))))))</f>
        <v>9</v>
      </c>
      <c r="H341" s="40">
        <f>VLOOKUP(G341,constd,5,FALSE)</f>
        <v>0.36</v>
      </c>
      <c r="I341" s="1">
        <f>B341*H341</f>
        <v>233985600</v>
      </c>
    </row>
    <row r="342" spans="1:9" x14ac:dyDescent="0.25">
      <c r="A342" s="4" t="s">
        <v>374</v>
      </c>
      <c r="B342" s="17">
        <v>432243000</v>
      </c>
      <c r="C342" s="18">
        <v>400904000</v>
      </c>
      <c r="D342" s="19">
        <v>31339000</v>
      </c>
      <c r="E342" s="20">
        <f>1-(C342/B342)</f>
        <v>7.2503198432363303E-2</v>
      </c>
      <c r="F342" s="71">
        <v>228.3375959079284</v>
      </c>
      <c r="G342">
        <f>IF(F342&lt;'Tiers&amp;Savings'!$C$4,2,IF(F342&lt;'Tiers&amp;Savings'!$C$5,3,IF(F342&lt;'Tiers&amp;Savings'!$C$6,4,IF(F342&lt;'Tiers&amp;Savings'!$C$7,5,IF(F342&lt;'Tiers&amp;Savings'!$C$8,6,IF(F342&lt;'Tiers&amp;Savings'!$C$9,7,IF(F342&lt;'Tiers&amp;Savings'!$C$10,8,IF(F342&gt;'Tiers&amp;Savings'!$B$11,9,"ERROR"))))))))</f>
        <v>9</v>
      </c>
      <c r="H342" s="40">
        <f>VLOOKUP(G342,constd,5,FALSE)</f>
        <v>0.36</v>
      </c>
      <c r="I342" s="1">
        <f>B342*H342</f>
        <v>155607480</v>
      </c>
    </row>
    <row r="343" spans="1:9" x14ac:dyDescent="0.25">
      <c r="A343" s="4" t="s">
        <v>409</v>
      </c>
      <c r="B343" s="17">
        <v>1577349002.6789002</v>
      </c>
      <c r="C343" s="18">
        <v>836688709.10790002</v>
      </c>
      <c r="D343" s="19">
        <v>740660293.57100022</v>
      </c>
      <c r="E343" s="20">
        <f>1-(C343/B343)</f>
        <v>0.46956018757617701</v>
      </c>
      <c r="F343" s="71">
        <v>228.91718807568438</v>
      </c>
      <c r="G343">
        <f>IF(F343&lt;'Tiers&amp;Savings'!$C$4,2,IF(F343&lt;'Tiers&amp;Savings'!$C$5,3,IF(F343&lt;'Tiers&amp;Savings'!$C$6,4,IF(F343&lt;'Tiers&amp;Savings'!$C$7,5,IF(F343&lt;'Tiers&amp;Savings'!$C$8,6,IF(F343&lt;'Tiers&amp;Savings'!$C$9,7,IF(F343&lt;'Tiers&amp;Savings'!$C$10,8,IF(F343&gt;'Tiers&amp;Savings'!$B$11,9,"ERROR"))))))))</f>
        <v>9</v>
      </c>
      <c r="H343" s="40">
        <f>VLOOKUP(G343,constd,5,FALSE)</f>
        <v>0.36</v>
      </c>
      <c r="I343" s="1">
        <f>B343*H343</f>
        <v>567845640.96440411</v>
      </c>
    </row>
    <row r="344" spans="1:9" x14ac:dyDescent="0.25">
      <c r="A344" s="4" t="s">
        <v>28</v>
      </c>
      <c r="B344" s="17">
        <v>2469015364.5502405</v>
      </c>
      <c r="C344" s="18">
        <v>2141221863.0453203</v>
      </c>
      <c r="D344" s="19">
        <v>327793501.50492024</v>
      </c>
      <c r="E344" s="20">
        <f>1-(C344/B344)</f>
        <v>0.1327628439301477</v>
      </c>
      <c r="F344" s="71">
        <v>229.3422087229541</v>
      </c>
      <c r="G344">
        <f>IF(F344&lt;'Tiers&amp;Savings'!$C$4,2,IF(F344&lt;'Tiers&amp;Savings'!$C$5,3,IF(F344&lt;'Tiers&amp;Savings'!$C$6,4,IF(F344&lt;'Tiers&amp;Savings'!$C$7,5,IF(F344&lt;'Tiers&amp;Savings'!$C$8,6,IF(F344&lt;'Tiers&amp;Savings'!$C$9,7,IF(F344&lt;'Tiers&amp;Savings'!$C$10,8,IF(F344&gt;'Tiers&amp;Savings'!$B$11,9,"ERROR"))))))))</f>
        <v>9</v>
      </c>
      <c r="H344" s="40">
        <f>VLOOKUP(G344,constd,5,FALSE)</f>
        <v>0.36</v>
      </c>
      <c r="I344" s="1">
        <f>B344*H344</f>
        <v>888845531.23808658</v>
      </c>
    </row>
    <row r="345" spans="1:9" x14ac:dyDescent="0.25">
      <c r="A345" s="4" t="s">
        <v>237</v>
      </c>
      <c r="B345" s="17">
        <v>1096680000</v>
      </c>
      <c r="C345" s="18">
        <v>952170000</v>
      </c>
      <c r="D345" s="19">
        <v>144510000</v>
      </c>
      <c r="E345" s="20">
        <f>1-(C345/B345)</f>
        <v>0.1317704344020133</v>
      </c>
      <c r="F345" s="71">
        <v>231.08480611828779</v>
      </c>
      <c r="G345">
        <f>IF(F345&lt;'Tiers&amp;Savings'!$C$4,2,IF(F345&lt;'Tiers&amp;Savings'!$C$5,3,IF(F345&lt;'Tiers&amp;Savings'!$C$6,4,IF(F345&lt;'Tiers&amp;Savings'!$C$7,5,IF(F345&lt;'Tiers&amp;Savings'!$C$8,6,IF(F345&lt;'Tiers&amp;Savings'!$C$9,7,IF(F345&lt;'Tiers&amp;Savings'!$C$10,8,IF(F345&gt;'Tiers&amp;Savings'!$B$11,9,"ERROR"))))))))</f>
        <v>9</v>
      </c>
      <c r="H345" s="40">
        <f>VLOOKUP(G345,constd,5,FALSE)</f>
        <v>0.36</v>
      </c>
      <c r="I345" s="1">
        <f>B345*H345</f>
        <v>394804800</v>
      </c>
    </row>
    <row r="346" spans="1:9" x14ac:dyDescent="0.25">
      <c r="A346" s="4" t="s">
        <v>42</v>
      </c>
      <c r="B346" s="17">
        <v>5326497766.3128004</v>
      </c>
      <c r="C346" s="18">
        <v>5149755952.3080006</v>
      </c>
      <c r="D346" s="19">
        <v>176741814.00479984</v>
      </c>
      <c r="E346" s="20">
        <f>1-(C346/B346)</f>
        <v>3.3181617970929334E-2</v>
      </c>
      <c r="F346" s="71">
        <v>232.38654784241231</v>
      </c>
      <c r="G346">
        <f>IF(F346&lt;'Tiers&amp;Savings'!$C$4,2,IF(F346&lt;'Tiers&amp;Savings'!$C$5,3,IF(F346&lt;'Tiers&amp;Savings'!$C$6,4,IF(F346&lt;'Tiers&amp;Savings'!$C$7,5,IF(F346&lt;'Tiers&amp;Savings'!$C$8,6,IF(F346&lt;'Tiers&amp;Savings'!$C$9,7,IF(F346&lt;'Tiers&amp;Savings'!$C$10,8,IF(F346&gt;'Tiers&amp;Savings'!$B$11,9,"ERROR"))))))))</f>
        <v>9</v>
      </c>
      <c r="H346" s="40">
        <f>VLOOKUP(G346,constd,5,FALSE)</f>
        <v>0.36</v>
      </c>
      <c r="I346" s="1">
        <f>B346*H346</f>
        <v>1917539195.8726082</v>
      </c>
    </row>
    <row r="347" spans="1:9" x14ac:dyDescent="0.25">
      <c r="A347" s="4" t="s">
        <v>378</v>
      </c>
      <c r="B347" s="17">
        <v>5523683656.7592688</v>
      </c>
      <c r="C347" s="18">
        <v>5024215355.4952526</v>
      </c>
      <c r="D347" s="19">
        <v>499468301.26401615</v>
      </c>
      <c r="E347" s="20">
        <f>1-(C347/B347)</f>
        <v>9.042304597817119E-2</v>
      </c>
      <c r="F347" s="71">
        <v>234.8887200087828</v>
      </c>
      <c r="G347">
        <f>IF(F347&lt;'Tiers&amp;Savings'!$C$4,2,IF(F347&lt;'Tiers&amp;Savings'!$C$5,3,IF(F347&lt;'Tiers&amp;Savings'!$C$6,4,IF(F347&lt;'Tiers&amp;Savings'!$C$7,5,IF(F347&lt;'Tiers&amp;Savings'!$C$8,6,IF(F347&lt;'Tiers&amp;Savings'!$C$9,7,IF(F347&lt;'Tiers&amp;Savings'!$C$10,8,IF(F347&gt;'Tiers&amp;Savings'!$B$11,9,"ERROR"))))))))</f>
        <v>9</v>
      </c>
      <c r="H347" s="40">
        <f>VLOOKUP(G347,constd,5,FALSE)</f>
        <v>0.36</v>
      </c>
      <c r="I347" s="1">
        <f>B347*H347</f>
        <v>1988526116.4333367</v>
      </c>
    </row>
    <row r="348" spans="1:9" x14ac:dyDescent="0.25">
      <c r="A348" s="4" t="s">
        <v>266</v>
      </c>
      <c r="B348" s="17">
        <v>6737008000</v>
      </c>
      <c r="C348" s="18">
        <v>6080852000</v>
      </c>
      <c r="D348" s="19">
        <v>656156000</v>
      </c>
      <c r="E348" s="20">
        <f>1-(C348/B348)</f>
        <v>9.7395757879462197E-2</v>
      </c>
      <c r="F348" s="71">
        <v>235.16793537693235</v>
      </c>
      <c r="G348">
        <f>IF(F348&lt;'Tiers&amp;Savings'!$C$4,2,IF(F348&lt;'Tiers&amp;Savings'!$C$5,3,IF(F348&lt;'Tiers&amp;Savings'!$C$6,4,IF(F348&lt;'Tiers&amp;Savings'!$C$7,5,IF(F348&lt;'Tiers&amp;Savings'!$C$8,6,IF(F348&lt;'Tiers&amp;Savings'!$C$9,7,IF(F348&lt;'Tiers&amp;Savings'!$C$10,8,IF(F348&gt;'Tiers&amp;Savings'!$B$11,9,"ERROR"))))))))</f>
        <v>9</v>
      </c>
      <c r="H348" s="40">
        <f>VLOOKUP(G348,constd,5,FALSE)</f>
        <v>0.36</v>
      </c>
      <c r="I348" s="1">
        <f>B348*H348</f>
        <v>2425322880</v>
      </c>
    </row>
    <row r="349" spans="1:9" x14ac:dyDescent="0.25">
      <c r="A349" s="4" t="s">
        <v>138</v>
      </c>
      <c r="B349" s="17">
        <v>2984049613.0379</v>
      </c>
      <c r="C349" s="18">
        <v>2900957499.1529007</v>
      </c>
      <c r="D349" s="19">
        <v>83092113.884999275</v>
      </c>
      <c r="E349" s="20">
        <f>1-(C349/B349)</f>
        <v>2.7845419701453156E-2</v>
      </c>
      <c r="F349" s="71">
        <v>235.88174138769273</v>
      </c>
      <c r="G349">
        <f>IF(F349&lt;'Tiers&amp;Savings'!$C$4,2,IF(F349&lt;'Tiers&amp;Savings'!$C$5,3,IF(F349&lt;'Tiers&amp;Savings'!$C$6,4,IF(F349&lt;'Tiers&amp;Savings'!$C$7,5,IF(F349&lt;'Tiers&amp;Savings'!$C$8,6,IF(F349&lt;'Tiers&amp;Savings'!$C$9,7,IF(F349&lt;'Tiers&amp;Savings'!$C$10,8,IF(F349&gt;'Tiers&amp;Savings'!$B$11,9,"ERROR"))))))))</f>
        <v>9</v>
      </c>
      <c r="H349" s="40">
        <f>VLOOKUP(G349,constd,5,FALSE)</f>
        <v>0.36</v>
      </c>
      <c r="I349" s="1">
        <f>B349*H349</f>
        <v>1074257860.693644</v>
      </c>
    </row>
    <row r="350" spans="1:9" x14ac:dyDescent="0.25">
      <c r="A350" s="4" t="s">
        <v>294</v>
      </c>
      <c r="B350" s="17">
        <v>3904230000</v>
      </c>
      <c r="C350" s="18">
        <v>3932720000</v>
      </c>
      <c r="D350" s="19">
        <v>-28490000</v>
      </c>
      <c r="E350" s="20">
        <f>1-(C350/B350)</f>
        <v>-7.2972135350632961E-3</v>
      </c>
      <c r="F350" s="71">
        <v>235.92955607787849</v>
      </c>
      <c r="G350">
        <f>IF(F350&lt;'Tiers&amp;Savings'!$C$4,2,IF(F350&lt;'Tiers&amp;Savings'!$C$5,3,IF(F350&lt;'Tiers&amp;Savings'!$C$6,4,IF(F350&lt;'Tiers&amp;Savings'!$C$7,5,IF(F350&lt;'Tiers&amp;Savings'!$C$8,6,IF(F350&lt;'Tiers&amp;Savings'!$C$9,7,IF(F350&lt;'Tiers&amp;Savings'!$C$10,8,IF(F350&gt;'Tiers&amp;Savings'!$B$11,9,"ERROR"))))))))</f>
        <v>9</v>
      </c>
      <c r="H350" s="40">
        <f>VLOOKUP(G350,constd,5,FALSE)</f>
        <v>0.36</v>
      </c>
      <c r="I350" s="1">
        <f>B350*H350</f>
        <v>1405522800</v>
      </c>
    </row>
    <row r="351" spans="1:9" x14ac:dyDescent="0.25">
      <c r="A351" s="4" t="s">
        <v>120</v>
      </c>
      <c r="B351" s="17">
        <v>2383427228.7344198</v>
      </c>
      <c r="C351" s="18">
        <v>2356081776.9805803</v>
      </c>
      <c r="D351" s="19">
        <v>27345451.753839493</v>
      </c>
      <c r="E351" s="20">
        <f>1-(C351/B351)</f>
        <v>1.147316411601107E-2</v>
      </c>
      <c r="F351" s="74">
        <v>235.96649498866529</v>
      </c>
      <c r="G351">
        <f>IF(F351&lt;'Tiers&amp;Savings'!$C$4,2,IF(F351&lt;'Tiers&amp;Savings'!$C$5,3,IF(F351&lt;'Tiers&amp;Savings'!$C$6,4,IF(F351&lt;'Tiers&amp;Savings'!$C$7,5,IF(F351&lt;'Tiers&amp;Savings'!$C$8,6,IF(F351&lt;'Tiers&amp;Savings'!$C$9,7,IF(F351&lt;'Tiers&amp;Savings'!$C$10,8,IF(F351&gt;'Tiers&amp;Savings'!$B$11,9,"ERROR"))))))))</f>
        <v>9</v>
      </c>
      <c r="H351" s="40">
        <f>VLOOKUP(G351,constd,5,FALSE)</f>
        <v>0.36</v>
      </c>
      <c r="I351" s="1">
        <f>B351*H351</f>
        <v>858033802.34439111</v>
      </c>
    </row>
    <row r="352" spans="1:9" x14ac:dyDescent="0.25">
      <c r="A352" s="4" t="s">
        <v>261</v>
      </c>
      <c r="B352" s="17">
        <v>1379990568.88781</v>
      </c>
      <c r="C352" s="18">
        <v>1323839525.1357434</v>
      </c>
      <c r="D352" s="19">
        <v>56151043.752066612</v>
      </c>
      <c r="E352" s="20">
        <f>1-(C352/B352)</f>
        <v>4.0689440216479911E-2</v>
      </c>
      <c r="F352" s="71">
        <v>236.03540230148243</v>
      </c>
      <c r="G352">
        <f>IF(F352&lt;'Tiers&amp;Savings'!$C$4,2,IF(F352&lt;'Tiers&amp;Savings'!$C$5,3,IF(F352&lt;'Tiers&amp;Savings'!$C$6,4,IF(F352&lt;'Tiers&amp;Savings'!$C$7,5,IF(F352&lt;'Tiers&amp;Savings'!$C$8,6,IF(F352&lt;'Tiers&amp;Savings'!$C$9,7,IF(F352&lt;'Tiers&amp;Savings'!$C$10,8,IF(F352&gt;'Tiers&amp;Savings'!$B$11,9,"ERROR"))))))))</f>
        <v>9</v>
      </c>
      <c r="H352" s="40">
        <f>VLOOKUP(G352,constd,5,FALSE)</f>
        <v>0.36</v>
      </c>
      <c r="I352" s="1">
        <f>B352*H352</f>
        <v>496796604.79961157</v>
      </c>
    </row>
    <row r="353" spans="1:9" x14ac:dyDescent="0.25">
      <c r="A353" s="4" t="s">
        <v>98</v>
      </c>
      <c r="B353" s="17">
        <v>1350000000</v>
      </c>
      <c r="C353" s="18">
        <v>1154000000</v>
      </c>
      <c r="D353" s="19">
        <v>196000000</v>
      </c>
      <c r="E353" s="20">
        <f>1-(C353/B353)</f>
        <v>0.14518518518518519</v>
      </c>
      <c r="F353" s="71">
        <v>236.5282768611367</v>
      </c>
      <c r="G353">
        <f>IF(F353&lt;'Tiers&amp;Savings'!$C$4,2,IF(F353&lt;'Tiers&amp;Savings'!$C$5,3,IF(F353&lt;'Tiers&amp;Savings'!$C$6,4,IF(F353&lt;'Tiers&amp;Savings'!$C$7,5,IF(F353&lt;'Tiers&amp;Savings'!$C$8,6,IF(F353&lt;'Tiers&amp;Savings'!$C$9,7,IF(F353&lt;'Tiers&amp;Savings'!$C$10,8,IF(F353&gt;'Tiers&amp;Savings'!$B$11,9,"ERROR"))))))))</f>
        <v>9</v>
      </c>
      <c r="H353" s="40">
        <f>VLOOKUP(G353,constd,5,FALSE)</f>
        <v>0.36</v>
      </c>
      <c r="I353" s="1">
        <f>B353*H353</f>
        <v>486000000</v>
      </c>
    </row>
    <row r="354" spans="1:9" x14ac:dyDescent="0.25">
      <c r="A354" s="4" t="s">
        <v>393</v>
      </c>
      <c r="B354" s="17">
        <v>1000084300</v>
      </c>
      <c r="C354" s="18">
        <v>823053400</v>
      </c>
      <c r="D354" s="19">
        <v>177030900</v>
      </c>
      <c r="E354" s="20">
        <f>1-(C354/B354)</f>
        <v>0.17701597755309229</v>
      </c>
      <c r="F354" s="71">
        <v>238.33249223602485</v>
      </c>
      <c r="G354">
        <f>IF(F354&lt;'Tiers&amp;Savings'!$C$4,2,IF(F354&lt;'Tiers&amp;Savings'!$C$5,3,IF(F354&lt;'Tiers&amp;Savings'!$C$6,4,IF(F354&lt;'Tiers&amp;Savings'!$C$7,5,IF(F354&lt;'Tiers&amp;Savings'!$C$8,6,IF(F354&lt;'Tiers&amp;Savings'!$C$9,7,IF(F354&lt;'Tiers&amp;Savings'!$C$10,8,IF(F354&gt;'Tiers&amp;Savings'!$B$11,9,"ERROR"))))))))</f>
        <v>9</v>
      </c>
      <c r="H354" s="40">
        <f>VLOOKUP(G354,constd,5,FALSE)</f>
        <v>0.36</v>
      </c>
      <c r="I354" s="1">
        <f>B354*H354</f>
        <v>360030348</v>
      </c>
    </row>
    <row r="355" spans="1:9" x14ac:dyDescent="0.25">
      <c r="A355" s="4" t="s">
        <v>110</v>
      </c>
      <c r="B355" s="17">
        <v>1721400000</v>
      </c>
      <c r="C355" s="18">
        <v>1355900000</v>
      </c>
      <c r="D355" s="19">
        <v>365500000</v>
      </c>
      <c r="E355" s="20">
        <f>1-(C355/B355)</f>
        <v>0.21232717555478098</v>
      </c>
      <c r="F355" s="71">
        <v>240.75878183372973</v>
      </c>
      <c r="G355">
        <f>IF(F355&lt;'Tiers&amp;Savings'!$C$4,2,IF(F355&lt;'Tiers&amp;Savings'!$C$5,3,IF(F355&lt;'Tiers&amp;Savings'!$C$6,4,IF(F355&lt;'Tiers&amp;Savings'!$C$7,5,IF(F355&lt;'Tiers&amp;Savings'!$C$8,6,IF(F355&lt;'Tiers&amp;Savings'!$C$9,7,IF(F355&lt;'Tiers&amp;Savings'!$C$10,8,IF(F355&gt;'Tiers&amp;Savings'!$B$11,9,"ERROR"))))))))</f>
        <v>9</v>
      </c>
      <c r="H355" s="40">
        <f>VLOOKUP(G355,constd,5,FALSE)</f>
        <v>0.36</v>
      </c>
      <c r="I355" s="1">
        <f>B355*H355</f>
        <v>619704000</v>
      </c>
    </row>
    <row r="356" spans="1:9" x14ac:dyDescent="0.25">
      <c r="A356" s="4" t="s">
        <v>386</v>
      </c>
      <c r="B356" s="17">
        <v>3108798089.27421</v>
      </c>
      <c r="C356" s="18">
        <v>3089127284.0627899</v>
      </c>
      <c r="D356" s="19">
        <v>19670805.211420059</v>
      </c>
      <c r="E356" s="20">
        <f>1-(C356/B356)</f>
        <v>6.3274631052068209E-3</v>
      </c>
      <c r="F356" s="71">
        <v>242.04538257712429</v>
      </c>
      <c r="G356">
        <f>IF(F356&lt;'Tiers&amp;Savings'!$C$4,2,IF(F356&lt;'Tiers&amp;Savings'!$C$5,3,IF(F356&lt;'Tiers&amp;Savings'!$C$6,4,IF(F356&lt;'Tiers&amp;Savings'!$C$7,5,IF(F356&lt;'Tiers&amp;Savings'!$C$8,6,IF(F356&lt;'Tiers&amp;Savings'!$C$9,7,IF(F356&lt;'Tiers&amp;Savings'!$C$10,8,IF(F356&gt;'Tiers&amp;Savings'!$B$11,9,"ERROR"))))))))</f>
        <v>9</v>
      </c>
      <c r="H356" s="40">
        <f>VLOOKUP(G356,constd,5,FALSE)</f>
        <v>0.36</v>
      </c>
      <c r="I356" s="1">
        <f>B356*H356</f>
        <v>1119167312.1387155</v>
      </c>
    </row>
    <row r="357" spans="1:9" x14ac:dyDescent="0.25">
      <c r="A357" s="4" t="s">
        <v>55</v>
      </c>
      <c r="B357" s="17">
        <v>2598570000</v>
      </c>
      <c r="C357" s="18">
        <v>2107250000</v>
      </c>
      <c r="D357" s="19">
        <v>491320000</v>
      </c>
      <c r="E357" s="20">
        <f>1-(C357/B357)</f>
        <v>0.18907322104080326</v>
      </c>
      <c r="F357" s="71">
        <v>242.54721522814637</v>
      </c>
      <c r="G357">
        <f>IF(F357&lt;'Tiers&amp;Savings'!$C$4,2,IF(F357&lt;'Tiers&amp;Savings'!$C$5,3,IF(F357&lt;'Tiers&amp;Savings'!$C$6,4,IF(F357&lt;'Tiers&amp;Savings'!$C$7,5,IF(F357&lt;'Tiers&amp;Savings'!$C$8,6,IF(F357&lt;'Tiers&amp;Savings'!$C$9,7,IF(F357&lt;'Tiers&amp;Savings'!$C$10,8,IF(F357&gt;'Tiers&amp;Savings'!$B$11,9,"ERROR"))))))))</f>
        <v>9</v>
      </c>
      <c r="H357" s="40">
        <f>VLOOKUP(G357,constd,5,FALSE)</f>
        <v>0.36</v>
      </c>
      <c r="I357" s="1">
        <f>B357*H357</f>
        <v>935485200</v>
      </c>
    </row>
    <row r="358" spans="1:9" x14ac:dyDescent="0.25">
      <c r="A358" s="5" t="s">
        <v>149</v>
      </c>
      <c r="B358" s="21">
        <v>3976593059.6799006</v>
      </c>
      <c r="C358" s="22">
        <v>3760749074.4351006</v>
      </c>
      <c r="D358" s="23">
        <v>215843985.24480009</v>
      </c>
      <c r="E358" s="24">
        <f>1-(C358/B358)</f>
        <v>5.4278620418397705E-2</v>
      </c>
      <c r="F358" s="71">
        <v>242.99729593388744</v>
      </c>
      <c r="G358">
        <f>IF(F358&lt;'Tiers&amp;Savings'!$C$4,2,IF(F358&lt;'Tiers&amp;Savings'!$C$5,3,IF(F358&lt;'Tiers&amp;Savings'!$C$6,4,IF(F358&lt;'Tiers&amp;Savings'!$C$7,5,IF(F358&lt;'Tiers&amp;Savings'!$C$8,6,IF(F358&lt;'Tiers&amp;Savings'!$C$9,7,IF(F358&lt;'Tiers&amp;Savings'!$C$10,8,IF(F358&gt;'Tiers&amp;Savings'!$B$11,9,"ERROR"))))))))</f>
        <v>9</v>
      </c>
      <c r="H358" s="40">
        <f>VLOOKUP(G358,constd,5,FALSE)</f>
        <v>0.36</v>
      </c>
      <c r="I358" s="1">
        <f>B358*H358</f>
        <v>1431573501.4847641</v>
      </c>
    </row>
    <row r="359" spans="1:9" x14ac:dyDescent="0.25">
      <c r="A359" s="4" t="s">
        <v>168</v>
      </c>
      <c r="B359" s="17">
        <v>15589770183</v>
      </c>
      <c r="C359" s="18">
        <v>13698086925</v>
      </c>
      <c r="D359" s="19">
        <v>1891683258</v>
      </c>
      <c r="E359" s="20">
        <f>1-(C359/B359)</f>
        <v>0.12134131778689095</v>
      </c>
      <c r="F359" s="71">
        <v>245.901015910051</v>
      </c>
      <c r="G359">
        <f>IF(F359&lt;'Tiers&amp;Savings'!$C$4,2,IF(F359&lt;'Tiers&amp;Savings'!$C$5,3,IF(F359&lt;'Tiers&amp;Savings'!$C$6,4,IF(F359&lt;'Tiers&amp;Savings'!$C$7,5,IF(F359&lt;'Tiers&amp;Savings'!$C$8,6,IF(F359&lt;'Tiers&amp;Savings'!$C$9,7,IF(F359&lt;'Tiers&amp;Savings'!$C$10,8,IF(F359&gt;'Tiers&amp;Savings'!$B$11,9,"ERROR"))))))))</f>
        <v>9</v>
      </c>
      <c r="H359" s="40">
        <f>VLOOKUP(G359,constd,5,FALSE)</f>
        <v>0.36</v>
      </c>
      <c r="I359" s="1">
        <f>B359*H359</f>
        <v>5612317265.8800001</v>
      </c>
    </row>
    <row r="360" spans="1:9" x14ac:dyDescent="0.25">
      <c r="A360" s="4" t="s">
        <v>405</v>
      </c>
      <c r="B360" s="17">
        <v>267792348</v>
      </c>
      <c r="C360" s="18">
        <v>224289932</v>
      </c>
      <c r="D360" s="19">
        <v>43502416</v>
      </c>
      <c r="E360" s="20">
        <f>1-(C360/B360)</f>
        <v>0.16244831611095922</v>
      </c>
      <c r="F360" s="73">
        <v>247.12</v>
      </c>
      <c r="G360">
        <f>IF(F360&lt;'Tiers&amp;Savings'!$C$4,2,IF(F360&lt;'Tiers&amp;Savings'!$C$5,3,IF(F360&lt;'Tiers&amp;Savings'!$C$6,4,IF(F360&lt;'Tiers&amp;Savings'!$C$7,5,IF(F360&lt;'Tiers&amp;Savings'!$C$8,6,IF(F360&lt;'Tiers&amp;Savings'!$C$9,7,IF(F360&lt;'Tiers&amp;Savings'!$C$10,8,IF(F360&gt;'Tiers&amp;Savings'!$B$11,9,"ERROR"))))))))</f>
        <v>9</v>
      </c>
      <c r="H360" s="40">
        <f>VLOOKUP(G360,constd,5,FALSE)</f>
        <v>0.36</v>
      </c>
      <c r="I360" s="1">
        <f>B360*H360</f>
        <v>96405245.280000001</v>
      </c>
    </row>
    <row r="361" spans="1:9" x14ac:dyDescent="0.25">
      <c r="A361" s="4" t="s">
        <v>282</v>
      </c>
      <c r="B361" s="17">
        <v>2592190000</v>
      </c>
      <c r="C361" s="18">
        <v>2158050000</v>
      </c>
      <c r="D361" s="19">
        <v>434140000</v>
      </c>
      <c r="E361" s="20">
        <f>1-(C361/B361)</f>
        <v>0.16748000725255474</v>
      </c>
      <c r="F361" s="71">
        <v>250.99806248921249</v>
      </c>
      <c r="G361">
        <f>IF(F361&lt;'Tiers&amp;Savings'!$C$4,2,IF(F361&lt;'Tiers&amp;Savings'!$C$5,3,IF(F361&lt;'Tiers&amp;Savings'!$C$6,4,IF(F361&lt;'Tiers&amp;Savings'!$C$7,5,IF(F361&lt;'Tiers&amp;Savings'!$C$8,6,IF(F361&lt;'Tiers&amp;Savings'!$C$9,7,IF(F361&lt;'Tiers&amp;Savings'!$C$10,8,IF(F361&gt;'Tiers&amp;Savings'!$B$11,9,"ERROR"))))))))</f>
        <v>9</v>
      </c>
      <c r="H361" s="40">
        <f>VLOOKUP(G361,constd,5,FALSE)</f>
        <v>0.36</v>
      </c>
      <c r="I361" s="1">
        <f>B361*H361</f>
        <v>933188400</v>
      </c>
    </row>
    <row r="362" spans="1:9" x14ac:dyDescent="0.25">
      <c r="A362" s="4" t="s">
        <v>202</v>
      </c>
      <c r="B362" s="17">
        <v>3623142016.8130002</v>
      </c>
      <c r="C362" s="18">
        <v>3228861790.1430006</v>
      </c>
      <c r="D362" s="19">
        <v>394280226.6699996</v>
      </c>
      <c r="E362" s="20">
        <f>1-(C362/B362)</f>
        <v>0.10882273585754099</v>
      </c>
      <c r="F362" s="71">
        <v>252.5155356978438</v>
      </c>
      <c r="G362">
        <f>IF(F362&lt;'Tiers&amp;Savings'!$C$4,2,IF(F362&lt;'Tiers&amp;Savings'!$C$5,3,IF(F362&lt;'Tiers&amp;Savings'!$C$6,4,IF(F362&lt;'Tiers&amp;Savings'!$C$7,5,IF(F362&lt;'Tiers&amp;Savings'!$C$8,6,IF(F362&lt;'Tiers&amp;Savings'!$C$9,7,IF(F362&lt;'Tiers&amp;Savings'!$C$10,8,IF(F362&gt;'Tiers&amp;Savings'!$B$11,9,"ERROR"))))))))</f>
        <v>9</v>
      </c>
      <c r="H362" s="40">
        <f>VLOOKUP(G362,constd,5,FALSE)</f>
        <v>0.36</v>
      </c>
      <c r="I362" s="1">
        <f>B362*H362</f>
        <v>1304331126.05268</v>
      </c>
    </row>
    <row r="363" spans="1:9" x14ac:dyDescent="0.25">
      <c r="A363" s="4" t="s">
        <v>10</v>
      </c>
      <c r="B363" s="17">
        <v>2053870000</v>
      </c>
      <c r="C363" s="18">
        <v>1905101000</v>
      </c>
      <c r="D363" s="19">
        <v>148769000</v>
      </c>
      <c r="E363" s="20">
        <f>1-(C363/B363)</f>
        <v>7.2433503581044612E-2</v>
      </c>
      <c r="F363" s="71">
        <v>253.00268153596295</v>
      </c>
      <c r="G363">
        <f>IF(F363&lt;'Tiers&amp;Savings'!$C$4,2,IF(F363&lt;'Tiers&amp;Savings'!$C$5,3,IF(F363&lt;'Tiers&amp;Savings'!$C$6,4,IF(F363&lt;'Tiers&amp;Savings'!$C$7,5,IF(F363&lt;'Tiers&amp;Savings'!$C$8,6,IF(F363&lt;'Tiers&amp;Savings'!$C$9,7,IF(F363&lt;'Tiers&amp;Savings'!$C$10,8,IF(F363&gt;'Tiers&amp;Savings'!$B$11,9,"ERROR"))))))))</f>
        <v>9</v>
      </c>
      <c r="H363" s="40">
        <f>VLOOKUP(G363,constd,5,FALSE)</f>
        <v>0.36</v>
      </c>
      <c r="I363" s="1">
        <f>B363*H363</f>
        <v>739393200</v>
      </c>
    </row>
    <row r="364" spans="1:9" x14ac:dyDescent="0.25">
      <c r="A364" s="4" t="s">
        <v>357</v>
      </c>
      <c r="B364" s="17">
        <v>7109010000</v>
      </c>
      <c r="C364" s="18">
        <v>5934100000</v>
      </c>
      <c r="D364" s="19">
        <v>1174910000</v>
      </c>
      <c r="E364" s="20">
        <f>1-(C364/B364)</f>
        <v>0.1652705510331256</v>
      </c>
      <c r="F364" s="71">
        <v>253.75785814271566</v>
      </c>
      <c r="G364">
        <f>IF(F364&lt;'Tiers&amp;Savings'!$C$4,2,IF(F364&lt;'Tiers&amp;Savings'!$C$5,3,IF(F364&lt;'Tiers&amp;Savings'!$C$6,4,IF(F364&lt;'Tiers&amp;Savings'!$C$7,5,IF(F364&lt;'Tiers&amp;Savings'!$C$8,6,IF(F364&lt;'Tiers&amp;Savings'!$C$9,7,IF(F364&lt;'Tiers&amp;Savings'!$C$10,8,IF(F364&gt;'Tiers&amp;Savings'!$B$11,9,"ERROR"))))))))</f>
        <v>9</v>
      </c>
      <c r="H364" s="40">
        <f>VLOOKUP(G364,constd,5,FALSE)</f>
        <v>0.36</v>
      </c>
      <c r="I364" s="1">
        <f>B364*H364</f>
        <v>2559243600</v>
      </c>
    </row>
    <row r="365" spans="1:9" x14ac:dyDescent="0.25">
      <c r="A365" s="4" t="s">
        <v>264</v>
      </c>
      <c r="B365" s="17">
        <v>971591199.88590002</v>
      </c>
      <c r="C365" s="18">
        <v>889248544.28300011</v>
      </c>
      <c r="D365" s="19">
        <v>82342655.602899909</v>
      </c>
      <c r="E365" s="20">
        <f>1-(C365/B365)</f>
        <v>8.4750310225710113E-2</v>
      </c>
      <c r="F365" s="71">
        <v>253.82702631184409</v>
      </c>
      <c r="G365">
        <f>IF(F365&lt;'Tiers&amp;Savings'!$C$4,2,IF(F365&lt;'Tiers&amp;Savings'!$C$5,3,IF(F365&lt;'Tiers&amp;Savings'!$C$6,4,IF(F365&lt;'Tiers&amp;Savings'!$C$7,5,IF(F365&lt;'Tiers&amp;Savings'!$C$8,6,IF(F365&lt;'Tiers&amp;Savings'!$C$9,7,IF(F365&lt;'Tiers&amp;Savings'!$C$10,8,IF(F365&gt;'Tiers&amp;Savings'!$B$11,9,"ERROR"))))))))</f>
        <v>9</v>
      </c>
      <c r="H365" s="40">
        <f>VLOOKUP(G365,constd,5,FALSE)</f>
        <v>0.36</v>
      </c>
      <c r="I365" s="1">
        <f>B365*H365</f>
        <v>349772831.958924</v>
      </c>
    </row>
    <row r="366" spans="1:9" x14ac:dyDescent="0.25">
      <c r="A366" s="4" t="s">
        <v>230</v>
      </c>
      <c r="B366" s="17">
        <v>5184622054.9969997</v>
      </c>
      <c r="C366" s="18">
        <v>4979661507.4140005</v>
      </c>
      <c r="D366" s="19">
        <v>204960547.58299923</v>
      </c>
      <c r="E366" s="20">
        <f>1-(C366/B366)</f>
        <v>3.9532398969266414E-2</v>
      </c>
      <c r="F366" s="71">
        <v>255.41606925081598</v>
      </c>
      <c r="G366">
        <f>IF(F366&lt;'Tiers&amp;Savings'!$C$4,2,IF(F366&lt;'Tiers&amp;Savings'!$C$5,3,IF(F366&lt;'Tiers&amp;Savings'!$C$6,4,IF(F366&lt;'Tiers&amp;Savings'!$C$7,5,IF(F366&lt;'Tiers&amp;Savings'!$C$8,6,IF(F366&lt;'Tiers&amp;Savings'!$C$9,7,IF(F366&lt;'Tiers&amp;Savings'!$C$10,8,IF(F366&gt;'Tiers&amp;Savings'!$B$11,9,"ERROR"))))))))</f>
        <v>9</v>
      </c>
      <c r="H366" s="40">
        <f>VLOOKUP(G366,constd,5,FALSE)</f>
        <v>0.36</v>
      </c>
      <c r="I366" s="1">
        <f>B366*H366</f>
        <v>1866463939.7989199</v>
      </c>
    </row>
    <row r="367" spans="1:9" x14ac:dyDescent="0.25">
      <c r="A367" s="4" t="s">
        <v>322</v>
      </c>
      <c r="B367" s="17">
        <v>1161641529.414</v>
      </c>
      <c r="C367" s="18">
        <v>959245392.58700001</v>
      </c>
      <c r="D367" s="19">
        <v>202396136.82700002</v>
      </c>
      <c r="E367" s="20">
        <f>1-(C367/B367)</f>
        <v>0.17423286935092663</v>
      </c>
      <c r="F367" s="71">
        <v>256.04043911171431</v>
      </c>
      <c r="G367">
        <f>IF(F367&lt;'Tiers&amp;Savings'!$C$4,2,IF(F367&lt;'Tiers&amp;Savings'!$C$5,3,IF(F367&lt;'Tiers&amp;Savings'!$C$6,4,IF(F367&lt;'Tiers&amp;Savings'!$C$7,5,IF(F367&lt;'Tiers&amp;Savings'!$C$8,6,IF(F367&lt;'Tiers&amp;Savings'!$C$9,7,IF(F367&lt;'Tiers&amp;Savings'!$C$10,8,IF(F367&gt;'Tiers&amp;Savings'!$B$11,9,"ERROR"))))))))</f>
        <v>9</v>
      </c>
      <c r="H367" s="40">
        <f>VLOOKUP(G367,constd,5,FALSE)</f>
        <v>0.36</v>
      </c>
      <c r="I367" s="1">
        <f>B367*H367</f>
        <v>418190950.58903998</v>
      </c>
    </row>
    <row r="368" spans="1:9" x14ac:dyDescent="0.25">
      <c r="A368" s="4" t="s">
        <v>339</v>
      </c>
      <c r="B368" s="17">
        <v>758722238.16961002</v>
      </c>
      <c r="C368" s="18">
        <v>679807539.57875013</v>
      </c>
      <c r="D368" s="19">
        <v>78914698.59085989</v>
      </c>
      <c r="E368" s="20">
        <f>1-(C368/B368)</f>
        <v>0.10400999815326195</v>
      </c>
      <c r="F368" s="71">
        <v>257.76381735770354</v>
      </c>
      <c r="G368">
        <f>IF(F368&lt;'Tiers&amp;Savings'!$C$4,2,IF(F368&lt;'Tiers&amp;Savings'!$C$5,3,IF(F368&lt;'Tiers&amp;Savings'!$C$6,4,IF(F368&lt;'Tiers&amp;Savings'!$C$7,5,IF(F368&lt;'Tiers&amp;Savings'!$C$8,6,IF(F368&lt;'Tiers&amp;Savings'!$C$9,7,IF(F368&lt;'Tiers&amp;Savings'!$C$10,8,IF(F368&gt;'Tiers&amp;Savings'!$B$11,9,"ERROR"))))))))</f>
        <v>9</v>
      </c>
      <c r="H368" s="40">
        <f>VLOOKUP(G368,constd,5,FALSE)</f>
        <v>0.36</v>
      </c>
      <c r="I368" s="1">
        <f>B368*H368</f>
        <v>273140005.7410596</v>
      </c>
    </row>
    <row r="369" spans="1:9" x14ac:dyDescent="0.25">
      <c r="A369" s="4" t="s">
        <v>404</v>
      </c>
      <c r="B369" s="17">
        <v>572342000</v>
      </c>
      <c r="C369" s="18">
        <v>498676000</v>
      </c>
      <c r="D369" s="19">
        <v>73666000</v>
      </c>
      <c r="E369" s="20">
        <f>1-(C369/B369)</f>
        <v>0.12870975745271185</v>
      </c>
      <c r="F369" s="71">
        <v>259.97187973177591</v>
      </c>
      <c r="G369">
        <f>IF(F369&lt;'Tiers&amp;Savings'!$C$4,2,IF(F369&lt;'Tiers&amp;Savings'!$C$5,3,IF(F369&lt;'Tiers&amp;Savings'!$C$6,4,IF(F369&lt;'Tiers&amp;Savings'!$C$7,5,IF(F369&lt;'Tiers&amp;Savings'!$C$8,6,IF(F369&lt;'Tiers&amp;Savings'!$C$9,7,IF(F369&lt;'Tiers&amp;Savings'!$C$10,8,IF(F369&gt;'Tiers&amp;Savings'!$B$11,9,"ERROR"))))))))</f>
        <v>9</v>
      </c>
      <c r="H369" s="40">
        <f>VLOOKUP(G369,constd,5,FALSE)</f>
        <v>0.36</v>
      </c>
      <c r="I369" s="1">
        <f>B369*H369</f>
        <v>206043120</v>
      </c>
    </row>
    <row r="370" spans="1:9" x14ac:dyDescent="0.25">
      <c r="A370" s="4" t="s">
        <v>190</v>
      </c>
      <c r="B370" s="17">
        <v>641312000</v>
      </c>
      <c r="C370" s="18">
        <v>606333000</v>
      </c>
      <c r="D370" s="19">
        <v>34979000</v>
      </c>
      <c r="E370" s="20">
        <f>1-(C370/B370)</f>
        <v>5.4542874607055536E-2</v>
      </c>
      <c r="F370" s="71">
        <v>260.91043708083487</v>
      </c>
      <c r="G370">
        <f>IF(F370&lt;'Tiers&amp;Savings'!$C$4,2,IF(F370&lt;'Tiers&amp;Savings'!$C$5,3,IF(F370&lt;'Tiers&amp;Savings'!$C$6,4,IF(F370&lt;'Tiers&amp;Savings'!$C$7,5,IF(F370&lt;'Tiers&amp;Savings'!$C$8,6,IF(F370&lt;'Tiers&amp;Savings'!$C$9,7,IF(F370&lt;'Tiers&amp;Savings'!$C$10,8,IF(F370&gt;'Tiers&amp;Savings'!$B$11,9,"ERROR"))))))))</f>
        <v>9</v>
      </c>
      <c r="H370" s="40">
        <f>VLOOKUP(G370,constd,5,FALSE)</f>
        <v>0.36</v>
      </c>
      <c r="I370" s="1">
        <f>B370*H370</f>
        <v>230872320</v>
      </c>
    </row>
    <row r="371" spans="1:9" x14ac:dyDescent="0.25">
      <c r="A371" s="4" t="s">
        <v>370</v>
      </c>
      <c r="B371" s="17">
        <v>564830863.5618</v>
      </c>
      <c r="C371" s="18">
        <v>487636660.50550008</v>
      </c>
      <c r="D371" s="19">
        <v>77194203.056299925</v>
      </c>
      <c r="E371" s="20">
        <f>1-(C371/B371)</f>
        <v>0.13666782046844339</v>
      </c>
      <c r="F371" s="71">
        <v>261.01729487249281</v>
      </c>
      <c r="G371">
        <f>IF(F371&lt;'Tiers&amp;Savings'!$C$4,2,IF(F371&lt;'Tiers&amp;Savings'!$C$5,3,IF(F371&lt;'Tiers&amp;Savings'!$C$6,4,IF(F371&lt;'Tiers&amp;Savings'!$C$7,5,IF(F371&lt;'Tiers&amp;Savings'!$C$8,6,IF(F371&lt;'Tiers&amp;Savings'!$C$9,7,IF(F371&lt;'Tiers&amp;Savings'!$C$10,8,IF(F371&gt;'Tiers&amp;Savings'!$B$11,9,"ERROR"))))))))</f>
        <v>9</v>
      </c>
      <c r="H371" s="40">
        <f>VLOOKUP(G371,constd,5,FALSE)</f>
        <v>0.36</v>
      </c>
      <c r="I371" s="1">
        <f>B371*H371</f>
        <v>203339110.88224798</v>
      </c>
    </row>
    <row r="372" spans="1:9" x14ac:dyDescent="0.25">
      <c r="A372" s="4" t="s">
        <v>101</v>
      </c>
      <c r="B372" s="17">
        <v>1861884000</v>
      </c>
      <c r="C372" s="18">
        <v>1789365000</v>
      </c>
      <c r="D372" s="19">
        <v>72519000</v>
      </c>
      <c r="E372" s="20">
        <f>1-(C372/B372)</f>
        <v>3.8949257848501895E-2</v>
      </c>
      <c r="F372" s="71">
        <v>263.46912023583326</v>
      </c>
      <c r="G372">
        <f>IF(F372&lt;'Tiers&amp;Savings'!$C$4,2,IF(F372&lt;'Tiers&amp;Savings'!$C$5,3,IF(F372&lt;'Tiers&amp;Savings'!$C$6,4,IF(F372&lt;'Tiers&amp;Savings'!$C$7,5,IF(F372&lt;'Tiers&amp;Savings'!$C$8,6,IF(F372&lt;'Tiers&amp;Savings'!$C$9,7,IF(F372&lt;'Tiers&amp;Savings'!$C$10,8,IF(F372&gt;'Tiers&amp;Savings'!$B$11,9,"ERROR"))))))))</f>
        <v>9</v>
      </c>
      <c r="H372" s="40">
        <f>VLOOKUP(G372,constd,5,FALSE)</f>
        <v>0.36</v>
      </c>
      <c r="I372" s="1">
        <f>B372*H372</f>
        <v>670278240</v>
      </c>
    </row>
    <row r="373" spans="1:9" x14ac:dyDescent="0.25">
      <c r="A373" s="4" t="s">
        <v>215</v>
      </c>
      <c r="B373" s="17">
        <v>2981840000</v>
      </c>
      <c r="C373" s="18">
        <v>2837629000</v>
      </c>
      <c r="D373" s="19">
        <v>144211000</v>
      </c>
      <c r="E373" s="20">
        <f>1-(C373/B373)</f>
        <v>4.8363091245673839E-2</v>
      </c>
      <c r="F373" s="71">
        <v>265.08104720026108</v>
      </c>
      <c r="G373">
        <f>IF(F373&lt;'Tiers&amp;Savings'!$C$4,2,IF(F373&lt;'Tiers&amp;Savings'!$C$5,3,IF(F373&lt;'Tiers&amp;Savings'!$C$6,4,IF(F373&lt;'Tiers&amp;Savings'!$C$7,5,IF(F373&lt;'Tiers&amp;Savings'!$C$8,6,IF(F373&lt;'Tiers&amp;Savings'!$C$9,7,IF(F373&lt;'Tiers&amp;Savings'!$C$10,8,IF(F373&gt;'Tiers&amp;Savings'!$B$11,9,"ERROR"))))))))</f>
        <v>9</v>
      </c>
      <c r="H373" s="40">
        <f>VLOOKUP(G373,constd,5,FALSE)</f>
        <v>0.36</v>
      </c>
      <c r="I373" s="1">
        <f>B373*H373</f>
        <v>1073462400</v>
      </c>
    </row>
    <row r="374" spans="1:9" x14ac:dyDescent="0.25">
      <c r="A374" s="4" t="s">
        <v>77</v>
      </c>
      <c r="B374" s="17">
        <v>777155653.3950001</v>
      </c>
      <c r="C374" s="18">
        <v>678096819.58700001</v>
      </c>
      <c r="D374" s="19">
        <v>99058833.808000088</v>
      </c>
      <c r="E374" s="20">
        <f>1-(C374/B374)</f>
        <v>0.12746331236897279</v>
      </c>
      <c r="F374" s="71">
        <v>265.65755239270356</v>
      </c>
      <c r="G374">
        <f>IF(F374&lt;'Tiers&amp;Savings'!$C$4,2,IF(F374&lt;'Tiers&amp;Savings'!$C$5,3,IF(F374&lt;'Tiers&amp;Savings'!$C$6,4,IF(F374&lt;'Tiers&amp;Savings'!$C$7,5,IF(F374&lt;'Tiers&amp;Savings'!$C$8,6,IF(F374&lt;'Tiers&amp;Savings'!$C$9,7,IF(F374&lt;'Tiers&amp;Savings'!$C$10,8,IF(F374&gt;'Tiers&amp;Savings'!$B$11,9,"ERROR"))))))))</f>
        <v>9</v>
      </c>
      <c r="H374" s="40">
        <f>VLOOKUP(G374,constd,5,FALSE)</f>
        <v>0.36</v>
      </c>
      <c r="I374" s="1">
        <f>B374*H374</f>
        <v>279776035.22220004</v>
      </c>
    </row>
    <row r="375" spans="1:9" x14ac:dyDescent="0.25">
      <c r="A375" s="4" t="s">
        <v>140</v>
      </c>
      <c r="B375" s="17">
        <v>2750729000</v>
      </c>
      <c r="C375" s="18">
        <v>2339997000</v>
      </c>
      <c r="D375" s="19">
        <v>410732000</v>
      </c>
      <c r="E375" s="20">
        <f>1-(C375/B375)</f>
        <v>0.14931750819510026</v>
      </c>
      <c r="F375" s="71">
        <v>267.7772672833396</v>
      </c>
      <c r="G375">
        <f>IF(F375&lt;'Tiers&amp;Savings'!$C$4,2,IF(F375&lt;'Tiers&amp;Savings'!$C$5,3,IF(F375&lt;'Tiers&amp;Savings'!$C$6,4,IF(F375&lt;'Tiers&amp;Savings'!$C$7,5,IF(F375&lt;'Tiers&amp;Savings'!$C$8,6,IF(F375&lt;'Tiers&amp;Savings'!$C$9,7,IF(F375&lt;'Tiers&amp;Savings'!$C$10,8,IF(F375&gt;'Tiers&amp;Savings'!$B$11,9,"ERROR"))))))))</f>
        <v>9</v>
      </c>
      <c r="H375" s="40">
        <f>VLOOKUP(G375,constd,5,FALSE)</f>
        <v>0.36</v>
      </c>
      <c r="I375" s="1">
        <f>B375*H375</f>
        <v>990262440</v>
      </c>
    </row>
    <row r="376" spans="1:9" x14ac:dyDescent="0.25">
      <c r="A376" s="4" t="s">
        <v>283</v>
      </c>
      <c r="B376" s="17">
        <v>3172199485.5019693</v>
      </c>
      <c r="C376" s="18">
        <v>3139252647.7179999</v>
      </c>
      <c r="D376" s="19">
        <v>32946837.783969402</v>
      </c>
      <c r="E376" s="20">
        <f>1-(C376/B376)</f>
        <v>1.0386117876428513E-2</v>
      </c>
      <c r="F376" s="71">
        <v>269.70612514487448</v>
      </c>
      <c r="G376">
        <f>IF(F376&lt;'Tiers&amp;Savings'!$C$4,2,IF(F376&lt;'Tiers&amp;Savings'!$C$5,3,IF(F376&lt;'Tiers&amp;Savings'!$C$6,4,IF(F376&lt;'Tiers&amp;Savings'!$C$7,5,IF(F376&lt;'Tiers&amp;Savings'!$C$8,6,IF(F376&lt;'Tiers&amp;Savings'!$C$9,7,IF(F376&lt;'Tiers&amp;Savings'!$C$10,8,IF(F376&gt;'Tiers&amp;Savings'!$B$11,9,"ERROR"))))))))</f>
        <v>9</v>
      </c>
      <c r="H376" s="40">
        <f>VLOOKUP(G376,constd,5,FALSE)</f>
        <v>0.36</v>
      </c>
      <c r="I376" s="1">
        <f>B376*H376</f>
        <v>1141991814.780709</v>
      </c>
    </row>
    <row r="377" spans="1:9" x14ac:dyDescent="0.25">
      <c r="A377" s="4" t="s">
        <v>267</v>
      </c>
      <c r="B377" s="17">
        <v>2504168216.4950004</v>
      </c>
      <c r="C377" s="18">
        <v>2213508743.6110001</v>
      </c>
      <c r="D377" s="19">
        <v>290659472.8840003</v>
      </c>
      <c r="E377" s="20">
        <f>1-(C377/B377)</f>
        <v>0.11607026675341581</v>
      </c>
      <c r="F377" s="71">
        <v>271.75900214882944</v>
      </c>
      <c r="G377">
        <f>IF(F377&lt;'Tiers&amp;Savings'!$C$4,2,IF(F377&lt;'Tiers&amp;Savings'!$C$5,3,IF(F377&lt;'Tiers&amp;Savings'!$C$6,4,IF(F377&lt;'Tiers&amp;Savings'!$C$7,5,IF(F377&lt;'Tiers&amp;Savings'!$C$8,6,IF(F377&lt;'Tiers&amp;Savings'!$C$9,7,IF(F377&lt;'Tiers&amp;Savings'!$C$10,8,IF(F377&gt;'Tiers&amp;Savings'!$B$11,9,"ERROR"))))))))</f>
        <v>9</v>
      </c>
      <c r="H377" s="40">
        <f>VLOOKUP(G377,constd,5,FALSE)</f>
        <v>0.36</v>
      </c>
      <c r="I377" s="1">
        <f>B377*H377</f>
        <v>901500557.93820012</v>
      </c>
    </row>
    <row r="378" spans="1:9" x14ac:dyDescent="0.25">
      <c r="A378" s="4" t="s">
        <v>337</v>
      </c>
      <c r="B378" s="17">
        <v>3068959977.88556</v>
      </c>
      <c r="C378" s="18">
        <v>2450034518.9274902</v>
      </c>
      <c r="D378" s="19">
        <v>618925458.9580698</v>
      </c>
      <c r="E378" s="20">
        <f>1-(C378/B378)</f>
        <v>0.20167270457026121</v>
      </c>
      <c r="F378" s="71">
        <v>274.10185836679875</v>
      </c>
      <c r="G378">
        <f>IF(F378&lt;'Tiers&amp;Savings'!$C$4,2,IF(F378&lt;'Tiers&amp;Savings'!$C$5,3,IF(F378&lt;'Tiers&amp;Savings'!$C$6,4,IF(F378&lt;'Tiers&amp;Savings'!$C$7,5,IF(F378&lt;'Tiers&amp;Savings'!$C$8,6,IF(F378&lt;'Tiers&amp;Savings'!$C$9,7,IF(F378&lt;'Tiers&amp;Savings'!$C$10,8,IF(F378&gt;'Tiers&amp;Savings'!$B$11,9,"ERROR"))))))))</f>
        <v>9</v>
      </c>
      <c r="H378" s="40">
        <f>VLOOKUP(G378,constd,5,FALSE)</f>
        <v>0.36</v>
      </c>
      <c r="I378" s="1">
        <f>B378*H378</f>
        <v>1104825592.0388017</v>
      </c>
    </row>
    <row r="379" spans="1:9" s="25" customFormat="1" x14ac:dyDescent="0.25">
      <c r="A379" s="4" t="s">
        <v>373</v>
      </c>
      <c r="B379" s="17">
        <v>986000000</v>
      </c>
      <c r="C379" s="18">
        <v>808000000</v>
      </c>
      <c r="D379" s="19">
        <v>178000000</v>
      </c>
      <c r="E379" s="20">
        <f>1-(C379/B379)</f>
        <v>0.18052738336713992</v>
      </c>
      <c r="F379" s="71">
        <v>276.31948266373143</v>
      </c>
      <c r="G379">
        <f>IF(F379&lt;'Tiers&amp;Savings'!$C$4,2,IF(F379&lt;'Tiers&amp;Savings'!$C$5,3,IF(F379&lt;'Tiers&amp;Savings'!$C$6,4,IF(F379&lt;'Tiers&amp;Savings'!$C$7,5,IF(F379&lt;'Tiers&amp;Savings'!$C$8,6,IF(F379&lt;'Tiers&amp;Savings'!$C$9,7,IF(F379&lt;'Tiers&amp;Savings'!$C$10,8,IF(F379&gt;'Tiers&amp;Savings'!$B$11,9,"ERROR"))))))))</f>
        <v>9</v>
      </c>
      <c r="H379" s="40">
        <f>VLOOKUP(G379,constd,5,FALSE)</f>
        <v>0.36</v>
      </c>
      <c r="I379" s="1">
        <f>B379*H379</f>
        <v>354960000</v>
      </c>
    </row>
    <row r="380" spans="1:9" s="25" customFormat="1" x14ac:dyDescent="0.25">
      <c r="A380" s="4" t="s">
        <v>310</v>
      </c>
      <c r="B380" s="17">
        <v>770017391</v>
      </c>
      <c r="C380" s="18">
        <v>629595315</v>
      </c>
      <c r="D380" s="19">
        <v>140422076</v>
      </c>
      <c r="E380" s="20">
        <f>1-(C380/B380)</f>
        <v>0.1823622136866776</v>
      </c>
      <c r="F380" s="71">
        <v>278.09845584313535</v>
      </c>
      <c r="G380">
        <f>IF(F380&lt;'Tiers&amp;Savings'!$C$4,2,IF(F380&lt;'Tiers&amp;Savings'!$C$5,3,IF(F380&lt;'Tiers&amp;Savings'!$C$6,4,IF(F380&lt;'Tiers&amp;Savings'!$C$7,5,IF(F380&lt;'Tiers&amp;Savings'!$C$8,6,IF(F380&lt;'Tiers&amp;Savings'!$C$9,7,IF(F380&lt;'Tiers&amp;Savings'!$C$10,8,IF(F380&gt;'Tiers&amp;Savings'!$B$11,9,"ERROR"))))))))</f>
        <v>9</v>
      </c>
      <c r="H380" s="40">
        <f>VLOOKUP(G380,constd,5,FALSE)</f>
        <v>0.36</v>
      </c>
      <c r="I380" s="1">
        <f>B380*H380</f>
        <v>277206260.75999999</v>
      </c>
    </row>
    <row r="381" spans="1:9" s="25" customFormat="1" x14ac:dyDescent="0.25">
      <c r="A381" s="5" t="s">
        <v>254</v>
      </c>
      <c r="B381" s="21">
        <v>247060551.95140001</v>
      </c>
      <c r="C381" s="22">
        <v>225554357.76940003</v>
      </c>
      <c r="D381" s="23">
        <v>21506194.181999981</v>
      </c>
      <c r="E381" s="24">
        <f>1-(C381/B381)</f>
        <v>8.7048272223687606E-2</v>
      </c>
      <c r="F381" s="71">
        <v>278.17577900532774</v>
      </c>
      <c r="G381">
        <f>IF(F381&lt;'Tiers&amp;Savings'!$C$4,2,IF(F381&lt;'Tiers&amp;Savings'!$C$5,3,IF(F381&lt;'Tiers&amp;Savings'!$C$6,4,IF(F381&lt;'Tiers&amp;Savings'!$C$7,5,IF(F381&lt;'Tiers&amp;Savings'!$C$8,6,IF(F381&lt;'Tiers&amp;Savings'!$C$9,7,IF(F381&lt;'Tiers&amp;Savings'!$C$10,8,IF(F381&gt;'Tiers&amp;Savings'!$B$11,9,"ERROR"))))))))</f>
        <v>9</v>
      </c>
      <c r="H381" s="40">
        <f>VLOOKUP(G381,constd,5,FALSE)</f>
        <v>0.36</v>
      </c>
      <c r="I381" s="1">
        <f>B381*H381</f>
        <v>88941798.702503994</v>
      </c>
    </row>
    <row r="382" spans="1:9" s="25" customFormat="1" x14ac:dyDescent="0.25">
      <c r="A382" s="5" t="s">
        <v>375</v>
      </c>
      <c r="B382" s="21">
        <v>11705594679.706591</v>
      </c>
      <c r="C382" s="22">
        <v>10744390565.487629</v>
      </c>
      <c r="D382" s="23">
        <v>961204114.21896172</v>
      </c>
      <c r="E382" s="24">
        <f>1-(C382/B382)</f>
        <v>8.2114932262719931E-2</v>
      </c>
      <c r="F382" s="71">
        <v>279.90957313853806</v>
      </c>
      <c r="G382">
        <f>IF(F382&lt;'Tiers&amp;Savings'!$C$4,2,IF(F382&lt;'Tiers&amp;Savings'!$C$5,3,IF(F382&lt;'Tiers&amp;Savings'!$C$6,4,IF(F382&lt;'Tiers&amp;Savings'!$C$7,5,IF(F382&lt;'Tiers&amp;Savings'!$C$8,6,IF(F382&lt;'Tiers&amp;Savings'!$C$9,7,IF(F382&lt;'Tiers&amp;Savings'!$C$10,8,IF(F382&gt;'Tiers&amp;Savings'!$B$11,9,"ERROR"))))))))</f>
        <v>9</v>
      </c>
      <c r="H382" s="40">
        <f>VLOOKUP(G382,constd,5,FALSE)</f>
        <v>0.36</v>
      </c>
      <c r="I382" s="1">
        <f>B382*H382</f>
        <v>4214014084.6943727</v>
      </c>
    </row>
    <row r="383" spans="1:9" s="25" customFormat="1" x14ac:dyDescent="0.25">
      <c r="A383" s="5" t="s">
        <v>397</v>
      </c>
      <c r="B383" s="21">
        <v>6829813324.7772999</v>
      </c>
      <c r="C383" s="22">
        <v>6798466417.4999008</v>
      </c>
      <c r="D383" s="23">
        <v>31346907.277399063</v>
      </c>
      <c r="E383" s="24">
        <f>1-(C383/B383)</f>
        <v>4.5897165539910967E-3</v>
      </c>
      <c r="F383" s="71">
        <v>291.19007138543481</v>
      </c>
      <c r="G383">
        <f>IF(F383&lt;'Tiers&amp;Savings'!$C$4,2,IF(F383&lt;'Tiers&amp;Savings'!$C$5,3,IF(F383&lt;'Tiers&amp;Savings'!$C$6,4,IF(F383&lt;'Tiers&amp;Savings'!$C$7,5,IF(F383&lt;'Tiers&amp;Savings'!$C$8,6,IF(F383&lt;'Tiers&amp;Savings'!$C$9,7,IF(F383&lt;'Tiers&amp;Savings'!$C$10,8,IF(F383&gt;'Tiers&amp;Savings'!$B$11,9,"ERROR"))))))))</f>
        <v>9</v>
      </c>
      <c r="H383" s="40">
        <f>VLOOKUP(G383,constd,5,FALSE)</f>
        <v>0.36</v>
      </c>
      <c r="I383" s="1">
        <f>B383*H383</f>
        <v>2458732796.9198279</v>
      </c>
    </row>
    <row r="384" spans="1:9" s="25" customFormat="1" x14ac:dyDescent="0.25">
      <c r="A384" s="5" t="s">
        <v>399</v>
      </c>
      <c r="B384" s="21">
        <v>904393249</v>
      </c>
      <c r="C384" s="22">
        <v>764891212</v>
      </c>
      <c r="D384" s="23">
        <v>139502037</v>
      </c>
      <c r="E384" s="24">
        <f>1-(C384/B384)</f>
        <v>0.15424931262396013</v>
      </c>
      <c r="F384" s="71">
        <v>294.28210336434512</v>
      </c>
      <c r="G384">
        <f>IF(F384&lt;'Tiers&amp;Savings'!$C$4,2,IF(F384&lt;'Tiers&amp;Savings'!$C$5,3,IF(F384&lt;'Tiers&amp;Savings'!$C$6,4,IF(F384&lt;'Tiers&amp;Savings'!$C$7,5,IF(F384&lt;'Tiers&amp;Savings'!$C$8,6,IF(F384&lt;'Tiers&amp;Savings'!$C$9,7,IF(F384&lt;'Tiers&amp;Savings'!$C$10,8,IF(F384&gt;'Tiers&amp;Savings'!$B$11,9,"ERROR"))))))))</f>
        <v>9</v>
      </c>
      <c r="H384" s="40">
        <f>VLOOKUP(G384,constd,5,FALSE)</f>
        <v>0.36</v>
      </c>
      <c r="I384" s="1">
        <f>B384*H384</f>
        <v>325581569.63999999</v>
      </c>
    </row>
    <row r="385" spans="1:9" s="25" customFormat="1" x14ac:dyDescent="0.25">
      <c r="A385" s="5" t="s">
        <v>68</v>
      </c>
      <c r="B385" s="21">
        <v>186061164.81700003</v>
      </c>
      <c r="C385" s="22">
        <v>216691198.95500001</v>
      </c>
      <c r="D385" s="23">
        <v>-30630034.137999982</v>
      </c>
      <c r="E385" s="24">
        <f>1-(C385/B385)</f>
        <v>-0.16462346760070035</v>
      </c>
      <c r="F385" s="71">
        <v>296.73331936656638</v>
      </c>
      <c r="G385">
        <f>IF(F385&lt;'Tiers&amp;Savings'!$C$4,2,IF(F385&lt;'Tiers&amp;Savings'!$C$5,3,IF(F385&lt;'Tiers&amp;Savings'!$C$6,4,IF(F385&lt;'Tiers&amp;Savings'!$C$7,5,IF(F385&lt;'Tiers&amp;Savings'!$C$8,6,IF(F385&lt;'Tiers&amp;Savings'!$C$9,7,IF(F385&lt;'Tiers&amp;Savings'!$C$10,8,IF(F385&gt;'Tiers&amp;Savings'!$B$11,9,"ERROR"))))))))</f>
        <v>9</v>
      </c>
      <c r="H385" s="40">
        <f>VLOOKUP(G385,constd,5,FALSE)</f>
        <v>0.36</v>
      </c>
      <c r="I385" s="1">
        <f>B385*H385</f>
        <v>66982019.334120005</v>
      </c>
    </row>
    <row r="386" spans="1:9" s="25" customFormat="1" x14ac:dyDescent="0.25">
      <c r="A386" s="5" t="s">
        <v>300</v>
      </c>
      <c r="B386" s="21">
        <v>6872130000</v>
      </c>
      <c r="C386" s="22">
        <v>6271910000</v>
      </c>
      <c r="D386" s="23">
        <v>600220000</v>
      </c>
      <c r="E386" s="24">
        <f>1-(C386/B386)</f>
        <v>8.7341188248767132E-2</v>
      </c>
      <c r="F386" s="71">
        <v>298.81529558961529</v>
      </c>
      <c r="G386">
        <f>IF(F386&lt;'Tiers&amp;Savings'!$C$4,2,IF(F386&lt;'Tiers&amp;Savings'!$C$5,3,IF(F386&lt;'Tiers&amp;Savings'!$C$6,4,IF(F386&lt;'Tiers&amp;Savings'!$C$7,5,IF(F386&lt;'Tiers&amp;Savings'!$C$8,6,IF(F386&lt;'Tiers&amp;Savings'!$C$9,7,IF(F386&lt;'Tiers&amp;Savings'!$C$10,8,IF(F386&gt;'Tiers&amp;Savings'!$B$11,9,"ERROR"))))))))</f>
        <v>9</v>
      </c>
      <c r="H386" s="40">
        <f>VLOOKUP(G386,constd,5,FALSE)</f>
        <v>0.36</v>
      </c>
      <c r="I386" s="1">
        <f>B386*H386</f>
        <v>2473966800</v>
      </c>
    </row>
    <row r="387" spans="1:9" s="25" customFormat="1" x14ac:dyDescent="0.25">
      <c r="A387" s="5" t="s">
        <v>334</v>
      </c>
      <c r="B387" s="21">
        <v>1032655496.5</v>
      </c>
      <c r="C387" s="22">
        <v>893235945.75</v>
      </c>
      <c r="D387" s="23">
        <v>139419550.75</v>
      </c>
      <c r="E387" s="24">
        <f>1-(C387/B387)</f>
        <v>0.13501070901432033</v>
      </c>
      <c r="F387" s="71">
        <v>302.15064983804655</v>
      </c>
      <c r="G387">
        <f>IF(F387&lt;'Tiers&amp;Savings'!$C$4,2,IF(F387&lt;'Tiers&amp;Savings'!$C$5,3,IF(F387&lt;'Tiers&amp;Savings'!$C$6,4,IF(F387&lt;'Tiers&amp;Savings'!$C$7,5,IF(F387&lt;'Tiers&amp;Savings'!$C$8,6,IF(F387&lt;'Tiers&amp;Savings'!$C$9,7,IF(F387&lt;'Tiers&amp;Savings'!$C$10,8,IF(F387&gt;'Tiers&amp;Savings'!$B$11,9,"ERROR"))))))))</f>
        <v>9</v>
      </c>
      <c r="H387" s="40">
        <f>VLOOKUP(G387,constd,5,FALSE)</f>
        <v>0.36</v>
      </c>
      <c r="I387" s="1">
        <f>B387*H387</f>
        <v>371755978.74000001</v>
      </c>
    </row>
    <row r="388" spans="1:9" s="25" customFormat="1" x14ac:dyDescent="0.25">
      <c r="A388" s="5" t="s">
        <v>356</v>
      </c>
      <c r="B388" s="21">
        <v>5714163209.0146999</v>
      </c>
      <c r="C388" s="22">
        <v>5470784778.1884003</v>
      </c>
      <c r="D388" s="23">
        <v>243378430.82629967</v>
      </c>
      <c r="E388" s="24">
        <f>1-(C388/B388)</f>
        <v>4.2592138502859811E-2</v>
      </c>
      <c r="F388" s="71">
        <v>304.81806805676672</v>
      </c>
      <c r="G388">
        <f>IF(F388&lt;'Tiers&amp;Savings'!$C$4,2,IF(F388&lt;'Tiers&amp;Savings'!$C$5,3,IF(F388&lt;'Tiers&amp;Savings'!$C$6,4,IF(F388&lt;'Tiers&amp;Savings'!$C$7,5,IF(F388&lt;'Tiers&amp;Savings'!$C$8,6,IF(F388&lt;'Tiers&amp;Savings'!$C$9,7,IF(F388&lt;'Tiers&amp;Savings'!$C$10,8,IF(F388&gt;'Tiers&amp;Savings'!$B$11,9,"ERROR"))))))))</f>
        <v>9</v>
      </c>
      <c r="H388" s="40">
        <f>VLOOKUP(G388,constd,5,FALSE)</f>
        <v>0.36</v>
      </c>
      <c r="I388" s="1">
        <f>B388*H388</f>
        <v>2057098755.2452919</v>
      </c>
    </row>
    <row r="389" spans="1:9" s="25" customFormat="1" x14ac:dyDescent="0.25">
      <c r="A389" s="5" t="s">
        <v>201</v>
      </c>
      <c r="B389" s="21">
        <v>2485920536.5830002</v>
      </c>
      <c r="C389" s="22">
        <v>2317129497.3970003</v>
      </c>
      <c r="D389" s="23">
        <v>168791039.18599987</v>
      </c>
      <c r="E389" s="24">
        <f>1-(C389/B389)</f>
        <v>6.7898807183117027E-2</v>
      </c>
      <c r="F389" s="71">
        <v>306.42884286079959</v>
      </c>
      <c r="G389">
        <f>IF(F389&lt;'Tiers&amp;Savings'!$C$4,2,IF(F389&lt;'Tiers&amp;Savings'!$C$5,3,IF(F389&lt;'Tiers&amp;Savings'!$C$6,4,IF(F389&lt;'Tiers&amp;Savings'!$C$7,5,IF(F389&lt;'Tiers&amp;Savings'!$C$8,6,IF(F389&lt;'Tiers&amp;Savings'!$C$9,7,IF(F389&lt;'Tiers&amp;Savings'!$C$10,8,IF(F389&gt;'Tiers&amp;Savings'!$B$11,9,"ERROR"))))))))</f>
        <v>9</v>
      </c>
      <c r="H389" s="40">
        <f>VLOOKUP(G389,constd,5,FALSE)</f>
        <v>0.36</v>
      </c>
      <c r="I389" s="1">
        <f>B389*H389</f>
        <v>894931393.16988003</v>
      </c>
    </row>
    <row r="390" spans="1:9" s="25" customFormat="1" x14ac:dyDescent="0.25">
      <c r="A390" s="4" t="s">
        <v>331</v>
      </c>
      <c r="B390" s="17">
        <v>1192746563.3908</v>
      </c>
      <c r="C390" s="18">
        <v>1264824899.0432003</v>
      </c>
      <c r="D390" s="19">
        <v>-72078335.652400255</v>
      </c>
      <c r="E390" s="20">
        <f>1-(C390/B390)</f>
        <v>-6.043055403781028E-2</v>
      </c>
      <c r="F390" s="71">
        <v>307.00931769460527</v>
      </c>
      <c r="G390">
        <f>IF(F390&lt;'Tiers&amp;Savings'!$C$4,2,IF(F390&lt;'Tiers&amp;Savings'!$C$5,3,IF(F390&lt;'Tiers&amp;Savings'!$C$6,4,IF(F390&lt;'Tiers&amp;Savings'!$C$7,5,IF(F390&lt;'Tiers&amp;Savings'!$C$8,6,IF(F390&lt;'Tiers&amp;Savings'!$C$9,7,IF(F390&lt;'Tiers&amp;Savings'!$C$10,8,IF(F390&gt;'Tiers&amp;Savings'!$B$11,9,"ERROR"))))))))</f>
        <v>9</v>
      </c>
      <c r="H390" s="40">
        <f>VLOOKUP(G390,constd,5,FALSE)</f>
        <v>0.36</v>
      </c>
      <c r="I390" s="1">
        <f>B390*H390</f>
        <v>429388762.82068801</v>
      </c>
    </row>
    <row r="391" spans="1:9" s="25" customFormat="1" x14ac:dyDescent="0.25">
      <c r="A391" s="4" t="s">
        <v>406</v>
      </c>
      <c r="B391" s="17">
        <v>2358960000</v>
      </c>
      <c r="C391" s="18">
        <v>1821770000</v>
      </c>
      <c r="D391" s="19">
        <v>537190000</v>
      </c>
      <c r="E391" s="20">
        <f>1-(C391/B391)</f>
        <v>0.22772323396751115</v>
      </c>
      <c r="F391" s="71">
        <v>308.07721139430288</v>
      </c>
      <c r="G391">
        <f>IF(F391&lt;'Tiers&amp;Savings'!$C$4,2,IF(F391&lt;'Tiers&amp;Savings'!$C$5,3,IF(F391&lt;'Tiers&amp;Savings'!$C$6,4,IF(F391&lt;'Tiers&amp;Savings'!$C$7,5,IF(F391&lt;'Tiers&amp;Savings'!$C$8,6,IF(F391&lt;'Tiers&amp;Savings'!$C$9,7,IF(F391&lt;'Tiers&amp;Savings'!$C$10,8,IF(F391&gt;'Tiers&amp;Savings'!$B$11,9,"ERROR"))))))))</f>
        <v>9</v>
      </c>
      <c r="H391" s="40">
        <f>VLOOKUP(G391,constd,5,FALSE)</f>
        <v>0.36</v>
      </c>
      <c r="I391" s="1">
        <f>B391*H391</f>
        <v>849225600</v>
      </c>
    </row>
    <row r="392" spans="1:9" s="25" customFormat="1" x14ac:dyDescent="0.25">
      <c r="A392" s="5" t="s">
        <v>208</v>
      </c>
      <c r="B392" s="21">
        <v>7033861488.3647003</v>
      </c>
      <c r="C392" s="22">
        <v>6969114809.8198004</v>
      </c>
      <c r="D392" s="23">
        <v>64746678.54489994</v>
      </c>
      <c r="E392" s="24">
        <f>1-(C392/B392)</f>
        <v>9.2049976605315109E-3</v>
      </c>
      <c r="F392" s="71">
        <v>313.17347612415085</v>
      </c>
      <c r="G392">
        <f>IF(F392&lt;'Tiers&amp;Savings'!$C$4,2,IF(F392&lt;'Tiers&amp;Savings'!$C$5,3,IF(F392&lt;'Tiers&amp;Savings'!$C$6,4,IF(F392&lt;'Tiers&amp;Savings'!$C$7,5,IF(F392&lt;'Tiers&amp;Savings'!$C$8,6,IF(F392&lt;'Tiers&amp;Savings'!$C$9,7,IF(F392&lt;'Tiers&amp;Savings'!$C$10,8,IF(F392&gt;'Tiers&amp;Savings'!$B$11,9,"ERROR"))))))))</f>
        <v>9</v>
      </c>
      <c r="H392" s="40">
        <f>VLOOKUP(G392,constd,5,FALSE)</f>
        <v>0.36</v>
      </c>
      <c r="I392" s="1">
        <f>B392*H392</f>
        <v>2532190135.8112922</v>
      </c>
    </row>
    <row r="393" spans="1:9" s="25" customFormat="1" x14ac:dyDescent="0.25">
      <c r="A393" s="5" t="s">
        <v>395</v>
      </c>
      <c r="B393" s="21">
        <v>1431002833</v>
      </c>
      <c r="C393" s="22">
        <v>1223409134</v>
      </c>
      <c r="D393" s="23">
        <v>207593699</v>
      </c>
      <c r="E393" s="24">
        <f>1-(C393/B393)</f>
        <v>0.14506868485004598</v>
      </c>
      <c r="F393" s="71">
        <v>316.0608306245536</v>
      </c>
      <c r="G393">
        <f>IF(F393&lt;'Tiers&amp;Savings'!$C$4,2,IF(F393&lt;'Tiers&amp;Savings'!$C$5,3,IF(F393&lt;'Tiers&amp;Savings'!$C$6,4,IF(F393&lt;'Tiers&amp;Savings'!$C$7,5,IF(F393&lt;'Tiers&amp;Savings'!$C$8,6,IF(F393&lt;'Tiers&amp;Savings'!$C$9,7,IF(F393&lt;'Tiers&amp;Savings'!$C$10,8,IF(F393&gt;'Tiers&amp;Savings'!$B$11,9,"ERROR"))))))))</f>
        <v>9</v>
      </c>
      <c r="H393" s="40">
        <f>VLOOKUP(G393,constd,5,FALSE)</f>
        <v>0.36</v>
      </c>
      <c r="I393" s="1">
        <f>B393*H393</f>
        <v>515161019.88</v>
      </c>
    </row>
    <row r="394" spans="1:9" s="25" customFormat="1" x14ac:dyDescent="0.25">
      <c r="A394" s="5" t="s">
        <v>376</v>
      </c>
      <c r="B394" s="21">
        <v>4352404027.4675407</v>
      </c>
      <c r="C394" s="22">
        <v>4033916842.7177401</v>
      </c>
      <c r="D394" s="23">
        <v>318487184.74980068</v>
      </c>
      <c r="E394" s="24">
        <f>1-(C394/B394)</f>
        <v>7.3175004604320582E-2</v>
      </c>
      <c r="F394" s="71">
        <v>318.52352777395186</v>
      </c>
      <c r="G394">
        <f>IF(F394&lt;'Tiers&amp;Savings'!$C$4,2,IF(F394&lt;'Tiers&amp;Savings'!$C$5,3,IF(F394&lt;'Tiers&amp;Savings'!$C$6,4,IF(F394&lt;'Tiers&amp;Savings'!$C$7,5,IF(F394&lt;'Tiers&amp;Savings'!$C$8,6,IF(F394&lt;'Tiers&amp;Savings'!$C$9,7,IF(F394&lt;'Tiers&amp;Savings'!$C$10,8,IF(F394&gt;'Tiers&amp;Savings'!$B$11,9,"ERROR"))))))))</f>
        <v>9</v>
      </c>
      <c r="H394" s="40">
        <f>VLOOKUP(G394,constd,5,FALSE)</f>
        <v>0.36</v>
      </c>
      <c r="I394" s="1">
        <f>B394*H394</f>
        <v>1566865449.8883147</v>
      </c>
    </row>
    <row r="395" spans="1:9" s="25" customFormat="1" x14ac:dyDescent="0.25">
      <c r="A395" s="5" t="s">
        <v>204</v>
      </c>
      <c r="B395" s="21">
        <v>877331033.70530808</v>
      </c>
      <c r="C395" s="22">
        <v>658647771.38283193</v>
      </c>
      <c r="D395" s="23">
        <v>218683262.32247615</v>
      </c>
      <c r="E395" s="24">
        <f>1-(C395/B395)</f>
        <v>0.24925969095028155</v>
      </c>
      <c r="F395" s="71">
        <v>324.50601519732442</v>
      </c>
      <c r="G395">
        <f>IF(F395&lt;'Tiers&amp;Savings'!$C$4,2,IF(F395&lt;'Tiers&amp;Savings'!$C$5,3,IF(F395&lt;'Tiers&amp;Savings'!$C$6,4,IF(F395&lt;'Tiers&amp;Savings'!$C$7,5,IF(F395&lt;'Tiers&amp;Savings'!$C$8,6,IF(F395&lt;'Tiers&amp;Savings'!$C$9,7,IF(F395&lt;'Tiers&amp;Savings'!$C$10,8,IF(F395&gt;'Tiers&amp;Savings'!$B$11,9,"ERROR"))))))))</f>
        <v>9</v>
      </c>
      <c r="H395" s="40">
        <f>VLOOKUP(G395,constd,5,FALSE)</f>
        <v>0.36</v>
      </c>
      <c r="I395" s="1">
        <f>B395*H395</f>
        <v>315839172.13391089</v>
      </c>
    </row>
    <row r="396" spans="1:9" s="25" customFormat="1" x14ac:dyDescent="0.25">
      <c r="A396" s="5" t="s">
        <v>280</v>
      </c>
      <c r="B396" s="21">
        <v>1430054382.1320901</v>
      </c>
      <c r="C396" s="22">
        <v>1276190596.8169601</v>
      </c>
      <c r="D396" s="23">
        <v>153863785.31513</v>
      </c>
      <c r="E396" s="24">
        <f>1-(C396/B396)</f>
        <v>0.10759296096539495</v>
      </c>
      <c r="F396" s="71">
        <v>326.92438191159727</v>
      </c>
      <c r="G396">
        <f>IF(F396&lt;'Tiers&amp;Savings'!$C$4,2,IF(F396&lt;'Tiers&amp;Savings'!$C$5,3,IF(F396&lt;'Tiers&amp;Savings'!$C$6,4,IF(F396&lt;'Tiers&amp;Savings'!$C$7,5,IF(F396&lt;'Tiers&amp;Savings'!$C$8,6,IF(F396&lt;'Tiers&amp;Savings'!$C$9,7,IF(F396&lt;'Tiers&amp;Savings'!$C$10,8,IF(F396&gt;'Tiers&amp;Savings'!$B$11,9,"ERROR"))))))))</f>
        <v>9</v>
      </c>
      <c r="H396" s="40">
        <f>VLOOKUP(G396,constd,5,FALSE)</f>
        <v>0.36</v>
      </c>
      <c r="I396" s="1">
        <f>B396*H396</f>
        <v>514819577.56755239</v>
      </c>
    </row>
    <row r="397" spans="1:9" s="25" customFormat="1" x14ac:dyDescent="0.25">
      <c r="A397" s="5" t="s">
        <v>408</v>
      </c>
      <c r="B397" s="21">
        <v>891468716</v>
      </c>
      <c r="C397" s="22">
        <v>660496910</v>
      </c>
      <c r="D397" s="23">
        <v>230971806</v>
      </c>
      <c r="E397" s="24">
        <f>1-(C397/B397)</f>
        <v>0.25909131958815701</v>
      </c>
      <c r="F397" s="71">
        <v>328.13510294586951</v>
      </c>
      <c r="G397">
        <f>IF(F397&lt;'Tiers&amp;Savings'!$C$4,2,IF(F397&lt;'Tiers&amp;Savings'!$C$5,3,IF(F397&lt;'Tiers&amp;Savings'!$C$6,4,IF(F397&lt;'Tiers&amp;Savings'!$C$7,5,IF(F397&lt;'Tiers&amp;Savings'!$C$8,6,IF(F397&lt;'Tiers&amp;Savings'!$C$9,7,IF(F397&lt;'Tiers&amp;Savings'!$C$10,8,IF(F397&gt;'Tiers&amp;Savings'!$B$11,9,"ERROR"))))))))</f>
        <v>9</v>
      </c>
      <c r="H397" s="40">
        <f>VLOOKUP(G397,constd,5,FALSE)</f>
        <v>0.36</v>
      </c>
      <c r="I397" s="1">
        <f>B397*H397</f>
        <v>320928737.75999999</v>
      </c>
    </row>
    <row r="398" spans="1:9" s="25" customFormat="1" x14ac:dyDescent="0.25">
      <c r="A398" s="5" t="s">
        <v>22</v>
      </c>
      <c r="B398" s="21">
        <v>1274470101.2824001</v>
      </c>
      <c r="C398" s="22">
        <v>1008190832.16654</v>
      </c>
      <c r="D398" s="23">
        <v>266279269.1158601</v>
      </c>
      <c r="E398" s="24">
        <f>1-(C398/B398)</f>
        <v>0.20893331969727968</v>
      </c>
      <c r="F398" s="71">
        <v>332.28270648598397</v>
      </c>
      <c r="G398">
        <f>IF(F398&lt;'Tiers&amp;Savings'!$C$4,2,IF(F398&lt;'Tiers&amp;Savings'!$C$5,3,IF(F398&lt;'Tiers&amp;Savings'!$C$6,4,IF(F398&lt;'Tiers&amp;Savings'!$C$7,5,IF(F398&lt;'Tiers&amp;Savings'!$C$8,6,IF(F398&lt;'Tiers&amp;Savings'!$C$9,7,IF(F398&lt;'Tiers&amp;Savings'!$C$10,8,IF(F398&gt;'Tiers&amp;Savings'!$B$11,9,"ERROR"))))))))</f>
        <v>9</v>
      </c>
      <c r="H398" s="40">
        <f>VLOOKUP(G398,constd,5,FALSE)</f>
        <v>0.36</v>
      </c>
      <c r="I398" s="1">
        <f>B398*H398</f>
        <v>458809236.46166402</v>
      </c>
    </row>
    <row r="399" spans="1:9" s="25" customFormat="1" x14ac:dyDescent="0.25">
      <c r="A399" s="5" t="s">
        <v>390</v>
      </c>
      <c r="B399" s="21">
        <v>1009319000</v>
      </c>
      <c r="C399" s="22">
        <v>825793000</v>
      </c>
      <c r="D399" s="23">
        <v>183526000</v>
      </c>
      <c r="E399" s="24">
        <f>1-(C399/B399)</f>
        <v>0.18183151213838245</v>
      </c>
      <c r="F399" s="71">
        <v>332.4930458970793</v>
      </c>
      <c r="G399">
        <f>IF(F399&lt;'Tiers&amp;Savings'!$C$4,2,IF(F399&lt;'Tiers&amp;Savings'!$C$5,3,IF(F399&lt;'Tiers&amp;Savings'!$C$6,4,IF(F399&lt;'Tiers&amp;Savings'!$C$7,5,IF(F399&lt;'Tiers&amp;Savings'!$C$8,6,IF(F399&lt;'Tiers&amp;Savings'!$C$9,7,IF(F399&lt;'Tiers&amp;Savings'!$C$10,8,IF(F399&gt;'Tiers&amp;Savings'!$B$11,9,"ERROR"))))))))</f>
        <v>9</v>
      </c>
      <c r="H399" s="40">
        <f>VLOOKUP(G399,constd,5,FALSE)</f>
        <v>0.36</v>
      </c>
      <c r="I399" s="1">
        <f>B399*H399</f>
        <v>363354840</v>
      </c>
    </row>
    <row r="400" spans="1:9" s="25" customFormat="1" x14ac:dyDescent="0.25">
      <c r="A400" s="5" t="s">
        <v>243</v>
      </c>
      <c r="B400" s="21">
        <v>2085449132.8</v>
      </c>
      <c r="C400" s="22">
        <v>1928388744.9860001</v>
      </c>
      <c r="D400" s="23">
        <v>157060387.81399989</v>
      </c>
      <c r="E400" s="24">
        <f>1-(C400/B400)</f>
        <v>7.5312500000000004E-2</v>
      </c>
      <c r="F400" s="71">
        <v>336.65645299302975</v>
      </c>
      <c r="G400">
        <f>IF(F400&lt;'Tiers&amp;Savings'!$C$4,2,IF(F400&lt;'Tiers&amp;Savings'!$C$5,3,IF(F400&lt;'Tiers&amp;Savings'!$C$6,4,IF(F400&lt;'Tiers&amp;Savings'!$C$7,5,IF(F400&lt;'Tiers&amp;Savings'!$C$8,6,IF(F400&lt;'Tiers&amp;Savings'!$C$9,7,IF(F400&lt;'Tiers&amp;Savings'!$C$10,8,IF(F400&gt;'Tiers&amp;Savings'!$B$11,9,"ERROR"))))))))</f>
        <v>9</v>
      </c>
      <c r="H400" s="40">
        <f>VLOOKUP(G400,constd,5,FALSE)</f>
        <v>0.36</v>
      </c>
      <c r="I400" s="1">
        <f>B400*H400</f>
        <v>750761687.80799997</v>
      </c>
    </row>
    <row r="401" spans="1:9" s="25" customFormat="1" x14ac:dyDescent="0.25">
      <c r="A401" s="5" t="s">
        <v>148</v>
      </c>
      <c r="B401" s="21">
        <v>16377618572.446999</v>
      </c>
      <c r="C401" s="22">
        <v>16074902596.764002</v>
      </c>
      <c r="D401" s="23">
        <v>302715975.68299675</v>
      </c>
      <c r="E401" s="24">
        <f>1-(C401/B401)</f>
        <v>1.8483516046238435E-2</v>
      </c>
      <c r="F401" s="71">
        <v>349.07376755587399</v>
      </c>
      <c r="G401">
        <f>IF(F401&lt;'Tiers&amp;Savings'!$C$4,2,IF(F401&lt;'Tiers&amp;Savings'!$C$5,3,IF(F401&lt;'Tiers&amp;Savings'!$C$6,4,IF(F401&lt;'Tiers&amp;Savings'!$C$7,5,IF(F401&lt;'Tiers&amp;Savings'!$C$8,6,IF(F401&lt;'Tiers&amp;Savings'!$C$9,7,IF(F401&lt;'Tiers&amp;Savings'!$C$10,8,IF(F401&gt;'Tiers&amp;Savings'!$B$11,9,"ERROR"))))))))</f>
        <v>9</v>
      </c>
      <c r="H401" s="40">
        <f>VLOOKUP(G401,constd,5,FALSE)</f>
        <v>0.36</v>
      </c>
      <c r="I401" s="1">
        <f>B401*H401</f>
        <v>5895942686.0809193</v>
      </c>
    </row>
    <row r="402" spans="1:9" s="25" customFormat="1" x14ac:dyDescent="0.25">
      <c r="A402" s="5" t="s">
        <v>382</v>
      </c>
      <c r="B402" s="21">
        <v>560250000</v>
      </c>
      <c r="C402" s="22">
        <v>602070000</v>
      </c>
      <c r="D402" s="23">
        <v>-41820000</v>
      </c>
      <c r="E402" s="24">
        <f>1-(C402/B402)</f>
        <v>-7.4645247657295855E-2</v>
      </c>
      <c r="F402" s="71">
        <v>382.71478558665876</v>
      </c>
      <c r="G402">
        <f>IF(F402&lt;'Tiers&amp;Savings'!$C$4,2,IF(F402&lt;'Tiers&amp;Savings'!$C$5,3,IF(F402&lt;'Tiers&amp;Savings'!$C$6,4,IF(F402&lt;'Tiers&amp;Savings'!$C$7,5,IF(F402&lt;'Tiers&amp;Savings'!$C$8,6,IF(F402&lt;'Tiers&amp;Savings'!$C$9,7,IF(F402&lt;'Tiers&amp;Savings'!$C$10,8,IF(F402&gt;'Tiers&amp;Savings'!$B$11,9,"ERROR"))))))))</f>
        <v>9</v>
      </c>
      <c r="H402" s="40">
        <f>VLOOKUP(G402,constd,5,FALSE)</f>
        <v>0.36</v>
      </c>
      <c r="I402" s="1">
        <f>B402*H402</f>
        <v>201690000</v>
      </c>
    </row>
    <row r="403" spans="1:9" s="25" customFormat="1" x14ac:dyDescent="0.25">
      <c r="A403" s="5" t="s">
        <v>388</v>
      </c>
      <c r="B403" s="21">
        <v>3596422199.7989998</v>
      </c>
      <c r="C403" s="22">
        <v>1864847716.7210002</v>
      </c>
      <c r="D403" s="23">
        <v>1731574483.0779996</v>
      </c>
      <c r="E403" s="24">
        <f>1-(C403/B403)</f>
        <v>0.48147141433360507</v>
      </c>
      <c r="F403" s="71">
        <v>386.30781685770751</v>
      </c>
      <c r="G403">
        <f>IF(F403&lt;'Tiers&amp;Savings'!$C$4,2,IF(F403&lt;'Tiers&amp;Savings'!$C$5,3,IF(F403&lt;'Tiers&amp;Savings'!$C$6,4,IF(F403&lt;'Tiers&amp;Savings'!$C$7,5,IF(F403&lt;'Tiers&amp;Savings'!$C$8,6,IF(F403&lt;'Tiers&amp;Savings'!$C$9,7,IF(F403&lt;'Tiers&amp;Savings'!$C$10,8,IF(F403&gt;'Tiers&amp;Savings'!$B$11,9,"ERROR"))))))))</f>
        <v>9</v>
      </c>
      <c r="H403" s="40">
        <f>VLOOKUP(G403,constd,5,FALSE)</f>
        <v>0.36</v>
      </c>
      <c r="I403" s="1">
        <f>B403*H403</f>
        <v>1294711991.92764</v>
      </c>
    </row>
    <row r="404" spans="1:9" s="25" customFormat="1" x14ac:dyDescent="0.25">
      <c r="A404" s="5" t="s">
        <v>381</v>
      </c>
      <c r="B404" s="21">
        <v>999093060.32470012</v>
      </c>
      <c r="C404" s="22">
        <v>898861161.37950015</v>
      </c>
      <c r="D404" s="23">
        <v>100231898.94519997</v>
      </c>
      <c r="E404" s="24">
        <f>1-(C404/B404)</f>
        <v>0.10032288575062775</v>
      </c>
      <c r="F404" s="71">
        <v>401.20367672375932</v>
      </c>
      <c r="G404">
        <f>IF(F404&lt;'Tiers&amp;Savings'!$C$4,2,IF(F404&lt;'Tiers&amp;Savings'!$C$5,3,IF(F404&lt;'Tiers&amp;Savings'!$C$6,4,IF(F404&lt;'Tiers&amp;Savings'!$C$7,5,IF(F404&lt;'Tiers&amp;Savings'!$C$8,6,IF(F404&lt;'Tiers&amp;Savings'!$C$9,7,IF(F404&lt;'Tiers&amp;Savings'!$C$10,8,IF(F404&gt;'Tiers&amp;Savings'!$B$11,9,"ERROR"))))))))</f>
        <v>9</v>
      </c>
      <c r="H404" s="40">
        <f>VLOOKUP(G404,constd,5,FALSE)</f>
        <v>0.36</v>
      </c>
      <c r="I404" s="1">
        <f>B404*H404</f>
        <v>359673501.716892</v>
      </c>
    </row>
    <row r="405" spans="1:9" s="25" customFormat="1" x14ac:dyDescent="0.25">
      <c r="A405" s="5" t="s">
        <v>347</v>
      </c>
      <c r="B405" s="21">
        <v>703676156.60650003</v>
      </c>
      <c r="C405" s="22">
        <v>691163461.80970013</v>
      </c>
      <c r="D405" s="23">
        <v>12512694.796799898</v>
      </c>
      <c r="E405" s="24">
        <f>1-(C405/B405)</f>
        <v>1.7781893956934303E-2</v>
      </c>
      <c r="F405" s="71">
        <v>401.60062682358159</v>
      </c>
      <c r="G405">
        <f>IF(F405&lt;'Tiers&amp;Savings'!$C$4,2,IF(F405&lt;'Tiers&amp;Savings'!$C$5,3,IF(F405&lt;'Tiers&amp;Savings'!$C$6,4,IF(F405&lt;'Tiers&amp;Savings'!$C$7,5,IF(F405&lt;'Tiers&amp;Savings'!$C$8,6,IF(F405&lt;'Tiers&amp;Savings'!$C$9,7,IF(F405&lt;'Tiers&amp;Savings'!$C$10,8,IF(F405&gt;'Tiers&amp;Savings'!$B$11,9,"ERROR"))))))))</f>
        <v>9</v>
      </c>
      <c r="H405" s="40">
        <f>VLOOKUP(G405,constd,5,FALSE)</f>
        <v>0.36</v>
      </c>
      <c r="I405" s="1">
        <f>B405*H405</f>
        <v>253323416.37834001</v>
      </c>
    </row>
    <row r="406" spans="1:9" s="25" customFormat="1" x14ac:dyDescent="0.25">
      <c r="A406" s="5" t="s">
        <v>384</v>
      </c>
      <c r="B406" s="21">
        <v>8823730791.7329998</v>
      </c>
      <c r="C406" s="22">
        <v>8310188942.7810001</v>
      </c>
      <c r="D406" s="23">
        <v>513541848.95199966</v>
      </c>
      <c r="E406" s="24">
        <f>1-(C406/B406)</f>
        <v>5.8200081243768187E-2</v>
      </c>
      <c r="F406" s="71">
        <v>416.02460484745308</v>
      </c>
      <c r="G406">
        <f>IF(F406&lt;'Tiers&amp;Savings'!$C$4,2,IF(F406&lt;'Tiers&amp;Savings'!$C$5,3,IF(F406&lt;'Tiers&amp;Savings'!$C$6,4,IF(F406&lt;'Tiers&amp;Savings'!$C$7,5,IF(F406&lt;'Tiers&amp;Savings'!$C$8,6,IF(F406&lt;'Tiers&amp;Savings'!$C$9,7,IF(F406&lt;'Tiers&amp;Savings'!$C$10,8,IF(F406&gt;'Tiers&amp;Savings'!$B$11,9,"ERROR"))))))))</f>
        <v>9</v>
      </c>
      <c r="H406" s="40">
        <f>VLOOKUP(G406,constd,5,FALSE)</f>
        <v>0.36</v>
      </c>
      <c r="I406" s="1">
        <f>B406*H406</f>
        <v>3176543085.02388</v>
      </c>
    </row>
    <row r="407" spans="1:9" s="25" customFormat="1" x14ac:dyDescent="0.25">
      <c r="A407" s="5" t="s">
        <v>402</v>
      </c>
      <c r="B407" s="21">
        <v>1435400000</v>
      </c>
      <c r="C407" s="22">
        <v>1292100000</v>
      </c>
      <c r="D407" s="23">
        <v>143300000</v>
      </c>
      <c r="E407" s="24">
        <f>1-(C407/B407)</f>
        <v>9.9832799219729651E-2</v>
      </c>
      <c r="F407" s="71">
        <v>466.14249464035879</v>
      </c>
      <c r="G407">
        <f>IF(F407&lt;'Tiers&amp;Savings'!$C$4,2,IF(F407&lt;'Tiers&amp;Savings'!$C$5,3,IF(F407&lt;'Tiers&amp;Savings'!$C$6,4,IF(F407&lt;'Tiers&amp;Savings'!$C$7,5,IF(F407&lt;'Tiers&amp;Savings'!$C$8,6,IF(F407&lt;'Tiers&amp;Savings'!$C$9,7,IF(F407&lt;'Tiers&amp;Savings'!$C$10,8,IF(F407&gt;'Tiers&amp;Savings'!$B$11,9,"ERROR"))))))))</f>
        <v>9</v>
      </c>
      <c r="H407" s="40">
        <f>VLOOKUP(G407,constd,5,FALSE)</f>
        <v>0.36</v>
      </c>
      <c r="I407" s="1">
        <f>B407*H407</f>
        <v>516744000</v>
      </c>
    </row>
    <row r="408" spans="1:9" s="25" customFormat="1" x14ac:dyDescent="0.25">
      <c r="A408" s="5" t="s">
        <v>51</v>
      </c>
      <c r="B408" s="21">
        <v>28323853248.550201</v>
      </c>
      <c r="C408" s="22">
        <v>27188261025.4552</v>
      </c>
      <c r="D408" s="23">
        <v>1135592223.0950012</v>
      </c>
      <c r="E408" s="24">
        <f>1-(C408/B408)</f>
        <v>4.0093140334044319E-2</v>
      </c>
      <c r="F408" s="71">
        <v>475.08138015784766</v>
      </c>
      <c r="G408">
        <f>IF(F408&lt;'Tiers&amp;Savings'!$C$4,2,IF(F408&lt;'Tiers&amp;Savings'!$C$5,3,IF(F408&lt;'Tiers&amp;Savings'!$C$6,4,IF(F408&lt;'Tiers&amp;Savings'!$C$7,5,IF(F408&lt;'Tiers&amp;Savings'!$C$8,6,IF(F408&lt;'Tiers&amp;Savings'!$C$9,7,IF(F408&lt;'Tiers&amp;Savings'!$C$10,8,IF(F408&gt;'Tiers&amp;Savings'!$B$11,9,"ERROR"))))))))</f>
        <v>9</v>
      </c>
      <c r="H408" s="40">
        <f>VLOOKUP(G408,constd,5,FALSE)</f>
        <v>0.36</v>
      </c>
      <c r="I408" s="1">
        <f>B408*H408</f>
        <v>10196587169.478071</v>
      </c>
    </row>
    <row r="409" spans="1:9" s="25" customFormat="1" x14ac:dyDescent="0.25">
      <c r="A409" s="5" t="s">
        <v>209</v>
      </c>
      <c r="B409" s="21">
        <v>3594268323.7062502</v>
      </c>
      <c r="C409" s="22">
        <v>2773624538.7023201</v>
      </c>
      <c r="D409" s="23">
        <v>820643785.00393009</v>
      </c>
      <c r="E409" s="24">
        <f>1-(C409/B409)</f>
        <v>0.22832012278863989</v>
      </c>
      <c r="F409" s="71">
        <v>476.79782739939282</v>
      </c>
      <c r="G409">
        <f>IF(F409&lt;'Tiers&amp;Savings'!$C$4,2,IF(F409&lt;'Tiers&amp;Savings'!$C$5,3,IF(F409&lt;'Tiers&amp;Savings'!$C$6,4,IF(F409&lt;'Tiers&amp;Savings'!$C$7,5,IF(F409&lt;'Tiers&amp;Savings'!$C$8,6,IF(F409&lt;'Tiers&amp;Savings'!$C$9,7,IF(F409&lt;'Tiers&amp;Savings'!$C$10,8,IF(F409&gt;'Tiers&amp;Savings'!$B$11,9,"ERROR"))))))))</f>
        <v>9</v>
      </c>
      <c r="H409" s="40">
        <f>VLOOKUP(G409,constd,5,FALSE)</f>
        <v>0.36</v>
      </c>
      <c r="I409" s="1">
        <f>B409*H409</f>
        <v>1293936596.53425</v>
      </c>
    </row>
    <row r="410" spans="1:9" s="25" customFormat="1" x14ac:dyDescent="0.25">
      <c r="A410" s="5" t="s">
        <v>284</v>
      </c>
      <c r="B410" s="21">
        <v>3206837858</v>
      </c>
      <c r="C410" s="22">
        <v>2989389519</v>
      </c>
      <c r="D410" s="23">
        <v>217448339</v>
      </c>
      <c r="E410" s="24">
        <f>1-(C410/B410)</f>
        <v>6.7807712341158233E-2</v>
      </c>
      <c r="F410" s="71">
        <v>506.9980652299422</v>
      </c>
      <c r="G410">
        <f>IF(F410&lt;'Tiers&amp;Savings'!$C$4,2,IF(F410&lt;'Tiers&amp;Savings'!$C$5,3,IF(F410&lt;'Tiers&amp;Savings'!$C$6,4,IF(F410&lt;'Tiers&amp;Savings'!$C$7,5,IF(F410&lt;'Tiers&amp;Savings'!$C$8,6,IF(F410&lt;'Tiers&amp;Savings'!$C$9,7,IF(F410&lt;'Tiers&amp;Savings'!$C$10,8,IF(F410&gt;'Tiers&amp;Savings'!$B$11,9,"ERROR"))))))))</f>
        <v>9</v>
      </c>
      <c r="H410" s="40">
        <f>VLOOKUP(G410,constd,5,FALSE)</f>
        <v>0.36</v>
      </c>
      <c r="I410" s="1">
        <f>B410*H410</f>
        <v>1154461628.8799999</v>
      </c>
    </row>
    <row r="411" spans="1:9" s="25" customFormat="1" x14ac:dyDescent="0.25">
      <c r="A411" s="5" t="s">
        <v>371</v>
      </c>
      <c r="B411" s="21">
        <v>829682903.42740011</v>
      </c>
      <c r="C411" s="22">
        <v>749230186.10110009</v>
      </c>
      <c r="D411" s="23">
        <v>80452717.326300025</v>
      </c>
      <c r="E411" s="24">
        <f>1-(C411/B411)</f>
        <v>9.6968030790982707E-2</v>
      </c>
      <c r="F411" s="71">
        <v>539.19949523055061</v>
      </c>
      <c r="G411">
        <f>IF(F411&lt;'Tiers&amp;Savings'!$C$4,2,IF(F411&lt;'Tiers&amp;Savings'!$C$5,3,IF(F411&lt;'Tiers&amp;Savings'!$C$6,4,IF(F411&lt;'Tiers&amp;Savings'!$C$7,5,IF(F411&lt;'Tiers&amp;Savings'!$C$8,6,IF(F411&lt;'Tiers&amp;Savings'!$C$9,7,IF(F411&lt;'Tiers&amp;Savings'!$C$10,8,IF(F411&gt;'Tiers&amp;Savings'!$B$11,9,"ERROR"))))))))</f>
        <v>9</v>
      </c>
      <c r="H411" s="40">
        <f>VLOOKUP(G411,constd,5,FALSE)</f>
        <v>0.36</v>
      </c>
      <c r="I411" s="1">
        <f>B411*H411</f>
        <v>298685845.23386401</v>
      </c>
    </row>
    <row r="412" spans="1:9" s="25" customFormat="1" x14ac:dyDescent="0.25">
      <c r="A412" s="6" t="s">
        <v>387</v>
      </c>
      <c r="B412" s="26">
        <v>2820156120.7997108</v>
      </c>
      <c r="C412" s="27">
        <v>2869480251.3046999</v>
      </c>
      <c r="D412" s="28">
        <v>-49324130.504989147</v>
      </c>
      <c r="E412" s="24">
        <f>1-(C412/B412)</f>
        <v>-1.7489858146932047E-2</v>
      </c>
      <c r="F412" s="71">
        <v>604.67094653694494</v>
      </c>
      <c r="G412">
        <f>IF(F412&lt;'Tiers&amp;Savings'!$C$4,2,IF(F412&lt;'Tiers&amp;Savings'!$C$5,3,IF(F412&lt;'Tiers&amp;Savings'!$C$6,4,IF(F412&lt;'Tiers&amp;Savings'!$C$7,5,IF(F412&lt;'Tiers&amp;Savings'!$C$8,6,IF(F412&lt;'Tiers&amp;Savings'!$C$9,7,IF(F412&lt;'Tiers&amp;Savings'!$C$10,8,IF(F412&gt;'Tiers&amp;Savings'!$B$11,9,"ERROR"))))))))</f>
        <v>9</v>
      </c>
      <c r="H412" s="40">
        <f>VLOOKUP(G412,constd,5,FALSE)</f>
        <v>0.36</v>
      </c>
      <c r="I412" s="1">
        <f>B412*H412</f>
        <v>1015256203.4878958</v>
      </c>
    </row>
    <row r="413" spans="1:9" s="25" customFormat="1" x14ac:dyDescent="0.25">
      <c r="A413" s="5" t="s">
        <v>410</v>
      </c>
      <c r="B413" s="21">
        <v>757700108.27909994</v>
      </c>
      <c r="C413" s="22">
        <v>707153943.86670017</v>
      </c>
      <c r="D413" s="23">
        <v>50546164.412399769</v>
      </c>
      <c r="E413" s="24">
        <f>1-(C413/B413)</f>
        <v>6.6709987051738695E-2</v>
      </c>
      <c r="F413" s="71">
        <v>613.65614494582098</v>
      </c>
      <c r="G413">
        <f>IF(F413&lt;'Tiers&amp;Savings'!$C$4,2,IF(F413&lt;'Tiers&amp;Savings'!$C$5,3,IF(F413&lt;'Tiers&amp;Savings'!$C$6,4,IF(F413&lt;'Tiers&amp;Savings'!$C$7,5,IF(F413&lt;'Tiers&amp;Savings'!$C$8,6,IF(F413&lt;'Tiers&amp;Savings'!$C$9,7,IF(F413&lt;'Tiers&amp;Savings'!$C$10,8,IF(F413&gt;'Tiers&amp;Savings'!$B$11,9,"ERROR"))))))))</f>
        <v>9</v>
      </c>
      <c r="H413" s="40">
        <f>VLOOKUP(G413,constd,5,FALSE)</f>
        <v>0.36</v>
      </c>
      <c r="I413" s="1">
        <f>B413*H413</f>
        <v>272772038.98047596</v>
      </c>
    </row>
    <row r="414" spans="1:9" s="58" customFormat="1" ht="12.75" x14ac:dyDescent="0.2">
      <c r="A414" s="52" t="s">
        <v>413</v>
      </c>
      <c r="B414" s="57">
        <f>SUM(B3:B413)</f>
        <v>1626672839542.5249</v>
      </c>
      <c r="C414" s="53" t="s">
        <v>174</v>
      </c>
      <c r="D414" s="54" t="s">
        <v>174</v>
      </c>
      <c r="E414" s="55" t="s">
        <v>174</v>
      </c>
      <c r="F414" s="56" t="s">
        <v>174</v>
      </c>
      <c r="H414" s="59" t="s">
        <v>174</v>
      </c>
      <c r="I414" s="57">
        <f>SUM(I3:I413)</f>
        <v>399959500835.27649</v>
      </c>
    </row>
    <row r="416" spans="1:9" x14ac:dyDescent="0.25">
      <c r="C416" s="30"/>
    </row>
    <row r="417" spans="2:6" customFormat="1" x14ac:dyDescent="0.25"/>
    <row r="418" spans="2:6" customFormat="1" x14ac:dyDescent="0.25">
      <c r="B418" s="50" t="s">
        <v>174</v>
      </c>
      <c r="C418" s="29"/>
      <c r="D418" s="31"/>
      <c r="E418" s="31"/>
      <c r="F418" s="7"/>
    </row>
  </sheetData>
  <sortState ref="A3:I413">
    <sortCondition ref="F3:F413"/>
  </sortState>
  <mergeCells count="1">
    <mergeCell ref="B1:C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27" sqref="H27"/>
    </sheetView>
  </sheetViews>
  <sheetFormatPr defaultRowHeight="15" x14ac:dyDescent="0.25"/>
  <cols>
    <col min="1" max="1" width="8.85546875" bestFit="1" customWidth="1"/>
    <col min="2" max="3" width="17.42578125" customWidth="1"/>
    <col min="4" max="4" width="19.140625" customWidth="1"/>
    <col min="5" max="5" width="23.7109375" customWidth="1"/>
    <col min="8" max="8" width="33.5703125" bestFit="1" customWidth="1"/>
    <col min="9" max="9" width="19.140625" customWidth="1"/>
  </cols>
  <sheetData>
    <row r="1" spans="1:9" x14ac:dyDescent="0.25">
      <c r="A1" s="63" t="s">
        <v>420</v>
      </c>
      <c r="B1" s="61" t="s">
        <v>424</v>
      </c>
      <c r="C1" s="62"/>
      <c r="D1" s="65" t="s">
        <v>425</v>
      </c>
      <c r="E1" s="67" t="s">
        <v>421</v>
      </c>
      <c r="H1" s="41" t="s">
        <v>428</v>
      </c>
      <c r="I1" s="1">
        <f>'Suppliers and tiers'!I414*0.00000306888324597</f>
        <v>1227429.0111799042</v>
      </c>
    </row>
    <row r="2" spans="1:9" ht="15.75" thickBot="1" x14ac:dyDescent="0.3">
      <c r="A2" s="64"/>
      <c r="B2" s="34" t="s">
        <v>426</v>
      </c>
      <c r="C2" s="35" t="s">
        <v>427</v>
      </c>
      <c r="D2" s="66"/>
      <c r="E2" s="68"/>
      <c r="H2" s="42" t="s">
        <v>429</v>
      </c>
      <c r="I2" s="75">
        <f>'Suppliers and tiers'!I414/'Suppliers and tiers'!B414</f>
        <v>0.24587580926706723</v>
      </c>
    </row>
    <row r="3" spans="1:9" x14ac:dyDescent="0.25">
      <c r="A3" s="43">
        <v>1</v>
      </c>
      <c r="B3" s="38" t="s">
        <v>174</v>
      </c>
      <c r="C3" s="49"/>
      <c r="D3" s="43" t="s">
        <v>174</v>
      </c>
      <c r="E3" s="46">
        <v>0.04</v>
      </c>
    </row>
    <row r="4" spans="1:9" x14ac:dyDescent="0.25">
      <c r="A4" s="32">
        <v>2</v>
      </c>
      <c r="B4" s="36">
        <v>0</v>
      </c>
      <c r="C4" s="47">
        <v>64.989999999999995</v>
      </c>
      <c r="D4" s="32">
        <f>COUNTIF('Suppliers and tiers'!$G$3:$G$413,2)</f>
        <v>23</v>
      </c>
      <c r="E4" s="37">
        <v>0.08</v>
      </c>
    </row>
    <row r="5" spans="1:9" x14ac:dyDescent="0.25">
      <c r="A5" s="32">
        <v>3</v>
      </c>
      <c r="B5" s="36">
        <v>65</v>
      </c>
      <c r="C5" s="47">
        <v>79.989999999999995</v>
      </c>
      <c r="D5" s="32">
        <f>COUNTIF('Suppliers and tiers'!$G$3:$G$413,3)</f>
        <v>24</v>
      </c>
      <c r="E5" s="37">
        <v>0.12</v>
      </c>
      <c r="G5" t="s">
        <v>174</v>
      </c>
    </row>
    <row r="6" spans="1:9" x14ac:dyDescent="0.25">
      <c r="A6" s="32">
        <v>4</v>
      </c>
      <c r="B6" s="36">
        <v>80</v>
      </c>
      <c r="C6" s="47">
        <v>94.99</v>
      </c>
      <c r="D6" s="32">
        <f>COUNTIF('Suppliers and tiers'!$G$3:$G$413,4)</f>
        <v>44</v>
      </c>
      <c r="E6" s="37">
        <v>0.16</v>
      </c>
      <c r="G6" t="s">
        <v>174</v>
      </c>
    </row>
    <row r="7" spans="1:9" x14ac:dyDescent="0.25">
      <c r="A7" s="32">
        <v>5</v>
      </c>
      <c r="B7" s="36">
        <v>95</v>
      </c>
      <c r="C7" s="47">
        <v>109.99</v>
      </c>
      <c r="D7" s="32">
        <f>COUNTIF('Suppliers and tiers'!$G$3:$G$413,5)</f>
        <v>51</v>
      </c>
      <c r="E7" s="37">
        <v>0.2</v>
      </c>
      <c r="G7" t="s">
        <v>174</v>
      </c>
    </row>
    <row r="8" spans="1:9" x14ac:dyDescent="0.25">
      <c r="A8" s="32">
        <v>6</v>
      </c>
      <c r="B8" s="36">
        <v>110</v>
      </c>
      <c r="C8" s="47">
        <v>129.99</v>
      </c>
      <c r="D8" s="32">
        <f>COUNTIF('Suppliers and tiers'!$G$3:$G$413,6)</f>
        <v>48</v>
      </c>
      <c r="E8" s="37">
        <v>0.24</v>
      </c>
      <c r="G8" t="s">
        <v>174</v>
      </c>
    </row>
    <row r="9" spans="1:9" x14ac:dyDescent="0.25">
      <c r="A9" s="32">
        <v>7</v>
      </c>
      <c r="B9" s="36">
        <v>130</v>
      </c>
      <c r="C9" s="47">
        <v>169.99</v>
      </c>
      <c r="D9" s="32">
        <f>COUNTIF('Suppliers and tiers'!$G$3:$G$413,7)</f>
        <v>82</v>
      </c>
      <c r="E9" s="37">
        <v>0.28000000000000003</v>
      </c>
      <c r="G9" t="s">
        <v>174</v>
      </c>
    </row>
    <row r="10" spans="1:9" x14ac:dyDescent="0.25">
      <c r="A10" s="32">
        <v>8</v>
      </c>
      <c r="B10" s="36">
        <v>170</v>
      </c>
      <c r="C10" s="47">
        <v>214.99</v>
      </c>
      <c r="D10" s="32">
        <f>COUNTIF('Suppliers and tiers'!$G$3:$G$413,8)</f>
        <v>54</v>
      </c>
      <c r="E10" s="37">
        <v>0.32</v>
      </c>
      <c r="G10" t="s">
        <v>174</v>
      </c>
    </row>
    <row r="11" spans="1:9" ht="15.75" thickBot="1" x14ac:dyDescent="0.3">
      <c r="A11" s="33">
        <v>9</v>
      </c>
      <c r="B11" s="34">
        <v>215</v>
      </c>
      <c r="C11" s="48">
        <v>612</v>
      </c>
      <c r="D11" s="33">
        <f>COUNTIF('Suppliers and tiers'!$G$3:$G$413,9)</f>
        <v>85</v>
      </c>
      <c r="E11" s="60">
        <v>0.36</v>
      </c>
      <c r="G11" t="s">
        <v>174</v>
      </c>
    </row>
    <row r="12" spans="1:9" x14ac:dyDescent="0.25">
      <c r="G12" t="s">
        <v>174</v>
      </c>
      <c r="H12" t="s">
        <v>174</v>
      </c>
    </row>
    <row r="17" spans="8:8" x14ac:dyDescent="0.25">
      <c r="H17" t="s">
        <v>174</v>
      </c>
    </row>
    <row r="18" spans="8:8" x14ac:dyDescent="0.25">
      <c r="H18" t="s">
        <v>174</v>
      </c>
    </row>
    <row r="19" spans="8:8" x14ac:dyDescent="0.25">
      <c r="H19" t="s">
        <v>174</v>
      </c>
    </row>
    <row r="20" spans="8:8" x14ac:dyDescent="0.25">
      <c r="H20" t="s">
        <v>174</v>
      </c>
    </row>
    <row r="21" spans="8:8" x14ac:dyDescent="0.25">
      <c r="H21" t="s">
        <v>174</v>
      </c>
    </row>
    <row r="22" spans="8:8" x14ac:dyDescent="0.25">
      <c r="H22" t="s">
        <v>174</v>
      </c>
    </row>
  </sheetData>
  <mergeCells count="4">
    <mergeCell ref="B1:C1"/>
    <mergeCell ref="A1:A2"/>
    <mergeCell ref="D1:D2"/>
    <mergeCell ref="E1:E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Suppliers and tiers</vt:lpstr>
      <vt:lpstr>Tiers&amp;Savings</vt:lpstr>
      <vt:lpstr>constd</vt:lpstr>
    </vt:vector>
  </TitlesOfParts>
  <Company>State Water Resources Control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Oppenheimer, Eric@Waterboards</dc:creator>
  <cp:lastModifiedBy>Oppenheimer, Eric@Waterboards</cp:lastModifiedBy>
  <cp:lastPrinted>2015-04-28T22:20:35Z</cp:lastPrinted>
  <dcterms:created xsi:type="dcterms:W3CDTF">2015-04-15T00:42:39Z</dcterms:created>
  <dcterms:modified xsi:type="dcterms:W3CDTF">2015-04-28T22:31:32Z</dcterms:modified>
</cp:coreProperties>
</file>